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95" windowWidth="19440" windowHeight="10380" activeTab="0"/>
  </bookViews>
  <sheets>
    <sheet name="MACHETA PNS decembrie" sheetId="1" r:id="rId1"/>
    <sheet name="MACHETA PNS noiembrie" sheetId="2" r:id="rId2"/>
    <sheet name="MACHETA PNS octombrie" sheetId="3" r:id="rId3"/>
    <sheet name="MACHETA PNS septembrie" sheetId="4" r:id="rId4"/>
    <sheet name="MACHETA PNS august" sheetId="5" r:id="rId5"/>
    <sheet name="MACHETA PNS IULIE" sheetId="6" r:id="rId6"/>
    <sheet name="MACHETA PNS IUINIE" sheetId="7" r:id="rId7"/>
    <sheet name="MACHETA PNS MAI" sheetId="8" r:id="rId8"/>
    <sheet name="MACHETA PNS APRILIE" sheetId="9" r:id="rId9"/>
    <sheet name="MACHETA PNS IAN" sheetId="10" r:id="rId10"/>
    <sheet name="MACHETA PNS MARTIE" sheetId="11" r:id="rId11"/>
    <sheet name="MACHETA PNS FEBRUARIE" sheetId="12" r:id="rId12"/>
  </sheets>
  <externalReferences>
    <externalReference r:id="rId15"/>
  </externalReferences>
  <definedNames>
    <definedName name="_xlfn.BAHTTEXT" hidden="1">#NAME?</definedName>
    <definedName name="_xlnm.Print_Area" localSheetId="8">'MACHETA PNS APRILIE'!$A$1:$I$53</definedName>
    <definedName name="_xlnm.Print_Area" localSheetId="4">'MACHETA PNS august'!$A$1:$I$53</definedName>
    <definedName name="_xlnm.Print_Area" localSheetId="0">'MACHETA PNS decembrie'!$A$1:$I$55</definedName>
    <definedName name="_xlnm.Print_Area" localSheetId="11">'MACHETA PNS FEBRUARIE'!$A$1:$I$55</definedName>
    <definedName name="_xlnm.Print_Area" localSheetId="9">'MACHETA PNS IAN'!$A$1:$I$55</definedName>
    <definedName name="_xlnm.Print_Area" localSheetId="6">'MACHETA PNS IUINIE'!$A$1:$I$53</definedName>
    <definedName name="_xlnm.Print_Area" localSheetId="5">'MACHETA PNS IULIE'!$A$1:$I$53</definedName>
    <definedName name="_xlnm.Print_Area" localSheetId="7">'MACHETA PNS MAI'!$A$1:$I$53</definedName>
    <definedName name="_xlnm.Print_Area" localSheetId="10">'MACHETA PNS MARTIE'!$A$1:$I$53</definedName>
    <definedName name="_xlnm.Print_Area" localSheetId="1">'MACHETA PNS noiembrie'!$A$1:$I$55</definedName>
    <definedName name="_xlnm.Print_Area" localSheetId="2">'MACHETA PNS octombrie'!$A$1:$I$55</definedName>
    <definedName name="_xlnm.Print_Area" localSheetId="3">'MACHETA PNS septembrie'!$A$1:$I$55</definedName>
    <definedName name="_xlnm.Print_Titles" localSheetId="8">'MACHETA PNS APRILIE'!$1:$6</definedName>
    <definedName name="_xlnm.Print_Titles" localSheetId="4">'MACHETA PNS august'!$1:$6</definedName>
    <definedName name="_xlnm.Print_Titles" localSheetId="0">'MACHETA PNS decembrie'!$1:$6</definedName>
    <definedName name="_xlnm.Print_Titles" localSheetId="11">'MACHETA PNS FEBRUARIE'!$1:$6</definedName>
    <definedName name="_xlnm.Print_Titles" localSheetId="9">'MACHETA PNS IAN'!$1:$6</definedName>
    <definedName name="_xlnm.Print_Titles" localSheetId="6">'MACHETA PNS IUINIE'!$1:$6</definedName>
    <definedName name="_xlnm.Print_Titles" localSheetId="5">'MACHETA PNS IULIE'!$1:$6</definedName>
    <definedName name="_xlnm.Print_Titles" localSheetId="7">'MACHETA PNS MAI'!$1:$6</definedName>
    <definedName name="_xlnm.Print_Titles" localSheetId="10">'MACHETA PNS MARTIE'!$1:$6</definedName>
    <definedName name="_xlnm.Print_Titles" localSheetId="1">'MACHETA PNS noiembrie'!$1:$6</definedName>
    <definedName name="_xlnm.Print_Titles" localSheetId="2">'MACHETA PNS octombrie'!$1:$6</definedName>
    <definedName name="_xlnm.Print_Titles" localSheetId="3">'MACHETA PNS septembrie'!$1:$6</definedName>
  </definedNames>
  <calcPr fullCalcOnLoad="1"/>
</workbook>
</file>

<file path=xl/sharedStrings.xml><?xml version="1.0" encoding="utf-8"?>
<sst xmlns="http://schemas.openxmlformats.org/spreadsheetml/2006/main" count="790" uniqueCount="88">
  <si>
    <t>mii lei</t>
  </si>
  <si>
    <t xml:space="preserve">                    DENUMIRE INDICATOR</t>
  </si>
  <si>
    <t>Spital</t>
  </si>
  <si>
    <t>Ambulatoriu</t>
  </si>
  <si>
    <t xml:space="preserve">    - medicamente</t>
  </si>
  <si>
    <t xml:space="preserve">    - materiale sanitare</t>
  </si>
  <si>
    <t xml:space="preserve">   -sume pentru evaluarea anuala a bolnavilor cu diabet zaharat ( inclusiv hemoglobina glicata)</t>
  </si>
  <si>
    <t xml:space="preserve">   Programul national de tratament al surditatii prin proteze auditive implantabile (implant cohlear si proteze auditive)</t>
  </si>
  <si>
    <t xml:space="preserve">    Programul national de boli endocrine</t>
  </si>
  <si>
    <t xml:space="preserve">    Programul national de ortopedie</t>
  </si>
  <si>
    <t xml:space="preserve"> Programul national de terapie intensiva a insuficientei hepatice</t>
  </si>
  <si>
    <t>Programul national de sanatate cu scop curativ, din care:</t>
  </si>
  <si>
    <t xml:space="preserve">   -materiale sanitare specifice utilizate in programele nationale cu scop curativ</t>
  </si>
  <si>
    <t>RASPUNDEM DE EXACTITATEA SI CORECTITUDINEA DATELOR TRANSMISE</t>
  </si>
  <si>
    <t>DIRECTOR ECONOMIC,</t>
  </si>
  <si>
    <t>PREŞEDINTE- DIRECTOR GENERAL ,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</si>
  <si>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</si>
  <si>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r>
      <t xml:space="preserve">     </t>
    </r>
    <r>
      <rPr>
        <b/>
        <i/>
        <sz val="10"/>
        <rFont val="Arial"/>
        <family val="2"/>
      </rPr>
      <t>Programul national de supleere a functiei renale la bolnavii cu insuficienta renala cronica</t>
    </r>
  </si>
  <si>
    <t>2=3+4</t>
  </si>
  <si>
    <t>5=6+7</t>
  </si>
  <si>
    <r>
      <t xml:space="preserve">Fondul national unic de asigurari sociale de sanatate, </t>
    </r>
    <r>
      <rPr>
        <i/>
        <sz val="12"/>
        <rFont val="Arial"/>
        <family val="2"/>
      </rPr>
      <t>din care</t>
    </r>
    <r>
      <rPr>
        <b/>
        <sz val="12"/>
        <rFont val="Arial"/>
        <family val="2"/>
      </rPr>
      <t>:</t>
    </r>
  </si>
  <si>
    <t>Programul national de boli cardiovasculare</t>
  </si>
  <si>
    <t>Programul national de diagnostic si tratament cu ajutorul aparaturii de inalta performanta, din care:</t>
  </si>
  <si>
    <t>Programul national de tratament al bolilor neurologice</t>
  </si>
  <si>
    <t xml:space="preserve"> Programul national de tratament al hemofiliei si talasemiei</t>
  </si>
  <si>
    <t xml:space="preserve"> Programul national detratament pentru boli rare, din care:</t>
  </si>
  <si>
    <t>Programul national de transplant de organe, tesuturi si celule de origine umana</t>
  </si>
  <si>
    <t xml:space="preserve">   Program national  de diabet zaharat, din care:</t>
  </si>
  <si>
    <t xml:space="preserve">         EXECUTIA  PROGRAMELOR NATIONALE DE SANATATE CURATIVE </t>
  </si>
  <si>
    <t xml:space="preserve"> - pompe insulina si materiale consumabile</t>
  </si>
  <si>
    <t>Programul national de sanatate mintala, din care:</t>
  </si>
  <si>
    <t>Programul national de oncologie, din care:</t>
  </si>
  <si>
    <t>Subprogramul de monitorizare a evolutiei bolii la pacientii cu afectiuni oncologice prin PET - CT</t>
  </si>
  <si>
    <t>Subprogramul de reconstructie mamara dupa afectiuni oncologice prin endoprotezare</t>
  </si>
  <si>
    <t>Subprogramul de diagnostic imunofenotipic, citogenetic si biomolecular al leucemiei acute</t>
  </si>
  <si>
    <t>Suprogramul de radioterapie a bolnavilor cu afectiuni oncologice</t>
  </si>
  <si>
    <t xml:space="preserve">   - Subprogramul de radiologie interventionala, din care: </t>
  </si>
  <si>
    <t xml:space="preserve">  - sevicii medicale</t>
  </si>
  <si>
    <t xml:space="preserve">  - materiale sanitare</t>
  </si>
  <si>
    <t>Credite bugetare, aprobate
an 2016</t>
  </si>
  <si>
    <t>Trim I</t>
  </si>
  <si>
    <t>LA 31 IANUARIE 2016</t>
  </si>
  <si>
    <t xml:space="preserve">  - activitate curenta</t>
  </si>
  <si>
    <t xml:space="preserve">  - cost volum</t>
  </si>
  <si>
    <t xml:space="preserve"> Programul national de oncologie, din care:</t>
  </si>
  <si>
    <t xml:space="preserve">  - medicamente pentru boli cronice cu risc crescut utilizate in programele nationale cu scop curativ</t>
  </si>
  <si>
    <t xml:space="preserve">   - Subprogramul de diagnostic si tratament al pilepsiei rezistente la tratamentul medicamentos, din care: </t>
  </si>
  <si>
    <t xml:space="preserve">  -  Subprogramul de tratament al hidrocefaliei congenitale sau dobandite la copil, din care: </t>
  </si>
  <si>
    <t xml:space="preserve">  - Subprogramul de tratament al durerii neuropate prin implant de neurostimulator medular, din care: </t>
  </si>
  <si>
    <t>Ec.OLARIU DANIELA</t>
  </si>
  <si>
    <t>Ec.POP GEORGETA</t>
  </si>
  <si>
    <t>Sume alocate de casa de asigurari  de  sanatate luna curenta - FEBRUARIE 2016</t>
  </si>
  <si>
    <t>Sume alocate de casa de asigurari  de  sanatate cumulat - la data de 29 FEBRUARIE 2016</t>
  </si>
  <si>
    <t>LA 29 FEBRUARIE 2016</t>
  </si>
  <si>
    <t>Sume alocate de casa de asigurari  de  sanatate luna curenta - MARTIE 2016</t>
  </si>
  <si>
    <t>Sume alocate de casa de asigurari  de  sanatate cumulat - la data de 31.03.2016</t>
  </si>
  <si>
    <t>LA 31 MARTIE 2016</t>
  </si>
  <si>
    <t>LA 30 APRILIE 2016</t>
  </si>
  <si>
    <t>Sume alocate de casa de asigurari  de  sanatate cumulat - la data de 30.04.2016</t>
  </si>
  <si>
    <t>Sume alocate de casa de asigurari  de  sanatate luna curenta - APRILIE 2016</t>
  </si>
  <si>
    <t>SEM I</t>
  </si>
  <si>
    <t>Sume alocate de casa de asigurari  de  sanatate luna curenta - MAI 2016</t>
  </si>
  <si>
    <t>Sume alocate de casa de asigurari  de  sanatate cumulat - la data de 31.05.2016</t>
  </si>
  <si>
    <t>LA 31 MAI 2016</t>
  </si>
  <si>
    <t>LA 30 IUNIE 2016</t>
  </si>
  <si>
    <t>Sume alocate de casa de asigurari  de  sanatate cumulat - la data de 31.07.2016</t>
  </si>
  <si>
    <t>Sume alocate de casa de asigurari  de  sanatate luna curenta - IULIE 2016</t>
  </si>
  <si>
    <t>LA 31 IULIE 2016</t>
  </si>
  <si>
    <t>9 LUNI</t>
  </si>
  <si>
    <t>Sume alocate de casa de asigurari  de  sanatate luna curenta - august 2016</t>
  </si>
  <si>
    <t>Sume alocate de casa de asigurari  de  sanatate cumulat - la data de 31.08.2016</t>
  </si>
  <si>
    <t>LA 31 august 2016</t>
  </si>
  <si>
    <t>Sume alocate de casa de asigurari  de  sanatate luna curenta - iunie 2016</t>
  </si>
  <si>
    <t>Sume alocate de casa de asigurari  de  sanatate cumulat - la data de 30.06.2016</t>
  </si>
  <si>
    <t>LA 31 septembrie 2016</t>
  </si>
  <si>
    <t>Sume alocate de casa de asigurari  de  sanatate cumulat - la data de 30.09.2016</t>
  </si>
  <si>
    <t>Sume alocate de casa de asigurari  de  sanatate luna curenta - SEPTEMBRIE 2016</t>
  </si>
  <si>
    <t>LA 31 octombrie 2016</t>
  </si>
  <si>
    <t>Sume alocate de casa de asigurari  de  sanatate luna curenta - octombrie 2016</t>
  </si>
  <si>
    <t>Sume alocate de casa de asigurari  de  sanatate cumulat - la data de 31.10.2016</t>
  </si>
  <si>
    <t>Sume alocate de casa de asigurari  de  sanatate luna curenta - noiembrie 2016</t>
  </si>
  <si>
    <t>Sume alocate de casa de asigurari  de  sanatate cumulat - la data de 30.11.2016</t>
  </si>
  <si>
    <t>LA 30 noiembrie 2016</t>
  </si>
  <si>
    <t>Credite bugetare, aprobate
trim I 2017</t>
  </si>
  <si>
    <t>Credite bugetare, aprobate
an 2017</t>
  </si>
  <si>
    <t>Sume alocate de casa de asigurari  de  sanatate luna curenta - ianuarie  2017</t>
  </si>
  <si>
    <t>Sume alocate de casa de asigurari  de  sanatate cumulat - la data de 31.01.2017</t>
  </si>
  <si>
    <t>LA 31 ianuarie 2017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</si>
</sst>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_ ;[Red]\-#,##0\ 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66" applyFont="1" applyFill="1" applyAlignment="1">
      <alignment horizontal="center" wrapText="1"/>
      <protection/>
    </xf>
    <xf numFmtId="0" fontId="21" fillId="0" borderId="0" xfId="66" applyFont="1" applyFill="1">
      <alignment/>
      <protection/>
    </xf>
    <xf numFmtId="0" fontId="22" fillId="0" borderId="0" xfId="66" applyFont="1" applyFill="1" applyAlignment="1">
      <alignment horizontal="right"/>
      <protection/>
    </xf>
    <xf numFmtId="0" fontId="23" fillId="0" borderId="10" xfId="66" applyFont="1" applyFill="1" applyBorder="1" applyAlignment="1" applyProtection="1">
      <alignment horizontal="center" vertical="center" wrapText="1"/>
      <protection/>
    </xf>
    <xf numFmtId="3" fontId="25" fillId="0" borderId="10" xfId="65" applyNumberFormat="1" applyFont="1" applyFill="1" applyBorder="1" applyAlignment="1" applyProtection="1">
      <alignment horizontal="center" vertical="center" wrapText="1"/>
      <protection/>
    </xf>
    <xf numFmtId="0" fontId="24" fillId="0" borderId="10" xfId="66" applyFont="1" applyFill="1" applyBorder="1" applyAlignment="1" applyProtection="1">
      <alignment horizontal="center" vertical="center" wrapText="1"/>
      <protection/>
    </xf>
    <xf numFmtId="4" fontId="27" fillId="0" borderId="10" xfId="62" applyNumberFormat="1" applyFont="1" applyFill="1" applyBorder="1" applyAlignment="1" applyProtection="1">
      <alignment horizontal="right" wrapText="1"/>
      <protection/>
    </xf>
    <xf numFmtId="180" fontId="24" fillId="0" borderId="10" xfId="63" applyNumberFormat="1" applyFont="1" applyFill="1" applyBorder="1" applyAlignment="1">
      <alignment wrapText="1"/>
      <protection/>
    </xf>
    <xf numFmtId="4" fontId="28" fillId="0" borderId="10" xfId="63" applyNumberFormat="1" applyFont="1" applyFill="1" applyBorder="1" applyAlignment="1">
      <alignment wrapText="1"/>
      <protection/>
    </xf>
    <xf numFmtId="4" fontId="27" fillId="0" borderId="10" xfId="66" applyNumberFormat="1" applyFont="1" applyFill="1" applyBorder="1">
      <alignment/>
      <protection/>
    </xf>
    <xf numFmtId="3" fontId="23" fillId="0" borderId="10" xfId="66" applyNumberFormat="1" applyFont="1" applyFill="1" applyBorder="1" applyAlignment="1">
      <alignment vertical="center" wrapText="1"/>
      <protection/>
    </xf>
    <xf numFmtId="4" fontId="27" fillId="0" borderId="10" xfId="63" applyNumberFormat="1" applyFont="1" applyFill="1" applyBorder="1" applyAlignment="1">
      <alignment wrapText="1"/>
      <protection/>
    </xf>
    <xf numFmtId="0" fontId="0" fillId="0" borderId="0" xfId="66" applyFill="1">
      <alignment/>
      <protection/>
    </xf>
    <xf numFmtId="0" fontId="29" fillId="0" borderId="0" xfId="66" applyFont="1" applyFill="1">
      <alignment/>
      <protection/>
    </xf>
    <xf numFmtId="180" fontId="28" fillId="0" borderId="10" xfId="64" applyNumberFormat="1" applyFont="1" applyFill="1" applyBorder="1">
      <alignment/>
      <protection/>
    </xf>
    <xf numFmtId="180" fontId="24" fillId="0" borderId="10" xfId="64" applyNumberFormat="1" applyFont="1" applyFill="1" applyBorder="1">
      <alignment/>
      <protection/>
    </xf>
    <xf numFmtId="0" fontId="25" fillId="0" borderId="0" xfId="66" applyFont="1" applyFill="1">
      <alignment/>
      <protection/>
    </xf>
    <xf numFmtId="0" fontId="24" fillId="0" borderId="0" xfId="66" applyFont="1" applyFill="1">
      <alignment/>
      <protection/>
    </xf>
    <xf numFmtId="0" fontId="28" fillId="0" borderId="0" xfId="66" applyFont="1" applyFill="1">
      <alignment/>
      <protection/>
    </xf>
    <xf numFmtId="4" fontId="27" fillId="0" borderId="10" xfId="66" applyNumberFormat="1" applyFont="1" applyFill="1" applyBorder="1" applyProtection="1">
      <alignment/>
      <protection/>
    </xf>
    <xf numFmtId="4" fontId="29" fillId="0" borderId="10" xfId="66" applyNumberFormat="1" applyFont="1" applyFill="1" applyBorder="1" applyAlignment="1" applyProtection="1">
      <alignment vertical="center" wrapText="1"/>
      <protection/>
    </xf>
    <xf numFmtId="4" fontId="27" fillId="0" borderId="10" xfId="66" applyNumberFormat="1" applyFont="1" applyFill="1" applyBorder="1" applyAlignment="1" applyProtection="1">
      <alignment/>
      <protection locked="0"/>
    </xf>
    <xf numFmtId="4" fontId="29" fillId="0" borderId="10" xfId="66" applyNumberFormat="1" applyFont="1" applyFill="1" applyBorder="1" applyAlignment="1" applyProtection="1">
      <alignment/>
      <protection locked="0"/>
    </xf>
    <xf numFmtId="4" fontId="27" fillId="0" borderId="10" xfId="66" applyNumberFormat="1" applyFont="1" applyFill="1" applyBorder="1" applyAlignment="1" applyProtection="1">
      <alignment vertical="center" wrapText="1"/>
      <protection/>
    </xf>
    <xf numFmtId="4" fontId="26" fillId="0" borderId="10" xfId="66" applyNumberFormat="1" applyFont="1" applyFill="1" applyBorder="1" applyAlignment="1" applyProtection="1">
      <alignment horizontal="right" vertical="center" wrapText="1"/>
      <protection/>
    </xf>
    <xf numFmtId="4" fontId="30" fillId="0" borderId="10" xfId="62" applyNumberFormat="1" applyFont="1" applyFill="1" applyBorder="1" applyAlignment="1">
      <alignment horizontal="justify" vertical="center" wrapText="1"/>
      <protection/>
    </xf>
    <xf numFmtId="4" fontId="32" fillId="0" borderId="10" xfId="62" applyNumberFormat="1" applyFont="1" applyFill="1" applyBorder="1" applyAlignment="1">
      <alignment horizontal="center"/>
      <protection/>
    </xf>
    <xf numFmtId="4" fontId="27" fillId="0" borderId="10" xfId="66" applyNumberFormat="1" applyFont="1" applyFill="1" applyBorder="1">
      <alignment/>
      <protection/>
    </xf>
    <xf numFmtId="0" fontId="27" fillId="0" borderId="0" xfId="66" applyFont="1" applyFill="1">
      <alignment/>
      <protection/>
    </xf>
    <xf numFmtId="4" fontId="27" fillId="0" borderId="10" xfId="63" applyNumberFormat="1" applyFont="1" applyFill="1" applyBorder="1" applyAlignment="1">
      <alignment wrapText="1"/>
      <protection/>
    </xf>
    <xf numFmtId="180" fontId="23" fillId="0" borderId="10" xfId="63" applyNumberFormat="1" applyFont="1" applyFill="1" applyBorder="1" applyAlignment="1">
      <alignment wrapText="1"/>
      <protection/>
    </xf>
    <xf numFmtId="4" fontId="27" fillId="0" borderId="10" xfId="66" applyNumberFormat="1" applyFont="1" applyFill="1" applyBorder="1" applyAlignment="1" applyProtection="1">
      <alignment vertical="center" wrapText="1"/>
      <protection/>
    </xf>
    <xf numFmtId="4" fontId="24" fillId="0" borderId="10" xfId="62" applyNumberFormat="1" applyFont="1" applyFill="1" applyBorder="1" applyAlignment="1">
      <alignment horizontal="justify" vertical="center" wrapText="1"/>
      <protection/>
    </xf>
    <xf numFmtId="4" fontId="28" fillId="0" borderId="11" xfId="63" applyNumberFormat="1" applyFont="1" applyFill="1" applyBorder="1" applyAlignment="1">
      <alignment wrapText="1"/>
      <protection/>
    </xf>
    <xf numFmtId="180" fontId="28" fillId="0" borderId="11" xfId="63" applyNumberFormat="1" applyFont="1" applyFill="1" applyBorder="1" applyAlignment="1">
      <alignment wrapText="1"/>
      <protection/>
    </xf>
    <xf numFmtId="4" fontId="24" fillId="0" borderId="11" xfId="63" applyNumberFormat="1" applyFont="1" applyFill="1" applyBorder="1" applyAlignment="1">
      <alignment wrapText="1"/>
      <protection/>
    </xf>
    <xf numFmtId="4" fontId="0" fillId="0" borderId="10" xfId="0" applyNumberFormat="1" applyFont="1" applyFill="1" applyBorder="1" applyAlignment="1">
      <alignment horizontal="left" vertical="center" wrapText="1"/>
    </xf>
    <xf numFmtId="3" fontId="20" fillId="0" borderId="0" xfId="65" applyNumberFormat="1" applyFont="1" applyFill="1" applyAlignment="1" applyProtection="1">
      <alignment horizontal="center" vertical="center" wrapText="1"/>
      <protection/>
    </xf>
    <xf numFmtId="3" fontId="20" fillId="0" borderId="0" xfId="65" applyNumberFormat="1" applyFont="1" applyFill="1" applyAlignment="1" applyProtection="1">
      <alignment horizontal="center"/>
      <protection locked="0"/>
    </xf>
    <xf numFmtId="3" fontId="23" fillId="0" borderId="10" xfId="65" applyNumberFormat="1" applyFont="1" applyFill="1" applyBorder="1" applyAlignment="1" applyProtection="1">
      <alignment horizontal="center" vertical="center" wrapText="1"/>
      <protection/>
    </xf>
    <xf numFmtId="0" fontId="23" fillId="0" borderId="10" xfId="66" applyFont="1" applyFill="1" applyBorder="1" applyAlignment="1" applyProtection="1">
      <alignment horizontal="center" vertical="center" wrapText="1"/>
      <protection/>
    </xf>
    <xf numFmtId="0" fontId="23" fillId="0" borderId="10" xfId="66" applyFont="1" applyFill="1" applyBorder="1" applyAlignment="1" applyProtection="1">
      <alignment horizontal="center" vertical="center" wrapText="1"/>
      <protection locked="0"/>
    </xf>
    <xf numFmtId="0" fontId="23" fillId="0" borderId="10" xfId="66" applyFont="1" applyFill="1" applyBorder="1" applyAlignment="1" applyProtection="1">
      <alignment horizontal="center" vertical="center" wrapText="1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! executie la subventii an 2007 final" xfId="62"/>
    <cellStyle name="Normal_BUGET RECTIFICARE OUG 89 VIRARI FINALE" xfId="63"/>
    <cellStyle name="Normal_fila" xfId="64"/>
    <cellStyle name="Normal_Foaie2" xfId="65"/>
    <cellStyle name="Normal_Registru1" xfId="66"/>
    <cellStyle name="Note" xfId="67"/>
    <cellStyle name="Output" xfId="68"/>
    <cellStyle name="Percent" xfId="69"/>
    <cellStyle name="Percent 2" xfId="70"/>
    <cellStyle name="Style 1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5"/>
  <sheetViews>
    <sheetView tabSelected="1" workbookViewId="0" topLeftCell="B25">
      <selection activeCell="I48" sqref="I48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38" t="s">
        <v>28</v>
      </c>
      <c r="B1" s="38"/>
      <c r="C1" s="38"/>
      <c r="D1" s="38"/>
      <c r="E1" s="38"/>
      <c r="F1" s="38"/>
      <c r="G1" s="38"/>
      <c r="H1" s="38"/>
      <c r="I1" s="38"/>
    </row>
    <row r="2" spans="1:9" ht="16.5">
      <c r="A2" s="39" t="s">
        <v>87</v>
      </c>
      <c r="B2" s="39"/>
      <c r="C2" s="39"/>
      <c r="D2" s="39"/>
      <c r="E2" s="39"/>
      <c r="F2" s="39"/>
      <c r="G2" s="39"/>
      <c r="H2" s="39"/>
      <c r="I2" s="39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0" t="s">
        <v>1</v>
      </c>
      <c r="B4" s="41" t="s">
        <v>84</v>
      </c>
      <c r="C4" s="41" t="s">
        <v>83</v>
      </c>
      <c r="D4" s="42" t="s">
        <v>85</v>
      </c>
      <c r="E4" s="43"/>
      <c r="F4" s="43"/>
      <c r="G4" s="42" t="s">
        <v>86</v>
      </c>
      <c r="H4" s="43"/>
      <c r="I4" s="43"/>
    </row>
    <row r="5" spans="1:9" ht="25.5">
      <c r="A5" s="40"/>
      <c r="B5" s="41"/>
      <c r="C5" s="41"/>
      <c r="D5" s="4" t="s">
        <v>16</v>
      </c>
      <c r="E5" s="4" t="s">
        <v>2</v>
      </c>
      <c r="F5" s="4" t="s">
        <v>3</v>
      </c>
      <c r="G5" s="4" t="s">
        <v>16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18</v>
      </c>
      <c r="E6" s="6">
        <v>3</v>
      </c>
      <c r="F6" s="6">
        <v>4</v>
      </c>
      <c r="G6" s="6" t="s">
        <v>19</v>
      </c>
      <c r="H6" s="6">
        <v>6</v>
      </c>
      <c r="I6" s="6">
        <v>7</v>
      </c>
    </row>
    <row r="7" spans="1:9" s="14" customFormat="1" ht="21" customHeight="1">
      <c r="A7" s="26" t="s">
        <v>20</v>
      </c>
      <c r="B7" s="10">
        <f>+B8+B11+B24+B25+B30+B38+B41+B42+B43+B44+B45+B46+B47+B48</f>
        <v>10717.14</v>
      </c>
      <c r="C7" s="10">
        <f aca="true" t="shared" si="0" ref="C7:H7">+C8+C11+C24+C25+C30+C38+C41+C42+C43+C44+C45+C46+C47+C48</f>
        <v>10717.14</v>
      </c>
      <c r="D7" s="10">
        <f t="shared" si="0"/>
        <v>2780.5800000000004</v>
      </c>
      <c r="E7" s="10">
        <f t="shared" si="0"/>
        <v>148.71</v>
      </c>
      <c r="F7" s="10">
        <f t="shared" si="0"/>
        <v>2631.8700000000003</v>
      </c>
      <c r="G7" s="10">
        <f t="shared" si="0"/>
        <v>2780.5800000000004</v>
      </c>
      <c r="H7" s="10">
        <f t="shared" si="0"/>
        <v>148.71</v>
      </c>
      <c r="I7" s="10">
        <f>+I8+I11+I24+I25+I30+I38+I41+I42+I43+I44+I45+I46+I47+I48</f>
        <v>2631.8700000000003</v>
      </c>
    </row>
    <row r="8" spans="1:9" s="14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48">+E8+F8</f>
        <v>0</v>
      </c>
      <c r="E8" s="10">
        <f t="shared" si="1"/>
        <v>0</v>
      </c>
      <c r="F8" s="10">
        <f t="shared" si="1"/>
        <v>0</v>
      </c>
      <c r="G8" s="7">
        <f aca="true" t="shared" si="3" ref="G8:G48">+H8+I8</f>
        <v>0</v>
      </c>
      <c r="H8" s="10">
        <f t="shared" si="1"/>
        <v>0</v>
      </c>
      <c r="I8" s="10">
        <f t="shared" si="1"/>
        <v>0</v>
      </c>
    </row>
    <row r="9" spans="1:9" s="14" customFormat="1" ht="13.5" customHeight="1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</row>
    <row r="11" spans="1:9" s="14" customFormat="1" ht="24" customHeight="1">
      <c r="A11" s="8" t="s">
        <v>22</v>
      </c>
      <c r="B11" s="10">
        <f>+B12+B15+B18+B21</f>
        <v>0</v>
      </c>
      <c r="C11" s="10">
        <f aca="true" t="shared" si="4" ref="C11:I11">+C12+C15+C18+C21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</row>
    <row r="12" spans="1:9" s="14" customFormat="1" ht="15">
      <c r="A12" s="37" t="s">
        <v>36</v>
      </c>
      <c r="B12" s="10">
        <f>+B13+B14</f>
        <v>0</v>
      </c>
      <c r="C12" s="10">
        <f aca="true" t="shared" si="5" ref="C12:I12">+C13+C14</f>
        <v>0</v>
      </c>
      <c r="D12" s="10">
        <f t="shared" si="5"/>
        <v>0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</row>
    <row r="13" spans="1:9" s="14" customFormat="1" ht="15">
      <c r="A13" s="37" t="s">
        <v>37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</row>
    <row r="14" spans="1:9" s="14" customFormat="1" ht="15">
      <c r="A14" s="37" t="s">
        <v>38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</row>
    <row r="15" spans="1:9" s="14" customFormat="1" ht="25.5">
      <c r="A15" s="37" t="s">
        <v>46</v>
      </c>
      <c r="B15" s="10">
        <f>+B16+B17</f>
        <v>0</v>
      </c>
      <c r="C15" s="10">
        <f aca="true" t="shared" si="6" ref="C15:I15">+C16+C17</f>
        <v>0</v>
      </c>
      <c r="D15" s="10">
        <f t="shared" si="6"/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</row>
    <row r="16" spans="1:9" s="14" customFormat="1" ht="15">
      <c r="A16" s="37" t="s">
        <v>37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15">
      <c r="A17" s="37" t="s">
        <v>38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25.5" customHeight="1">
      <c r="A18" s="37" t="s">
        <v>47</v>
      </c>
      <c r="B18" s="10">
        <f>+B19+B20</f>
        <v>0</v>
      </c>
      <c r="C18" s="10">
        <f aca="true" t="shared" si="7" ref="C18:I18">+C19+C20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</row>
    <row r="19" spans="1:9" s="14" customFormat="1" ht="15">
      <c r="A19" s="37" t="s">
        <v>37</v>
      </c>
      <c r="B19" s="10"/>
      <c r="C19" s="10"/>
      <c r="D19" s="7">
        <f>+E19+F19</f>
        <v>0</v>
      </c>
      <c r="E19" s="10"/>
      <c r="F19" s="10"/>
      <c r="G19" s="7">
        <f>+H19+I19</f>
        <v>0</v>
      </c>
      <c r="H19" s="10"/>
      <c r="I19" s="10"/>
    </row>
    <row r="20" spans="1:9" s="14" customFormat="1" ht="15">
      <c r="A20" s="37" t="s">
        <v>38</v>
      </c>
      <c r="B20" s="10"/>
      <c r="C20" s="10"/>
      <c r="D20" s="7">
        <f>+E20+F20</f>
        <v>0</v>
      </c>
      <c r="E20" s="10"/>
      <c r="F20" s="10"/>
      <c r="G20" s="7">
        <f>+H20+I20</f>
        <v>0</v>
      </c>
      <c r="H20" s="10"/>
      <c r="I20" s="10"/>
    </row>
    <row r="21" spans="1:9" s="14" customFormat="1" ht="25.5">
      <c r="A21" s="37" t="s">
        <v>48</v>
      </c>
      <c r="B21" s="10">
        <f>+B22+B23</f>
        <v>0</v>
      </c>
      <c r="C21" s="10">
        <f aca="true" t="shared" si="8" ref="C21:I21">+C22+C23</f>
        <v>0</v>
      </c>
      <c r="D21" s="10">
        <f t="shared" si="8"/>
        <v>0</v>
      </c>
      <c r="E21" s="10">
        <f t="shared" si="8"/>
        <v>0</v>
      </c>
      <c r="F21" s="10">
        <f t="shared" si="8"/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</row>
    <row r="22" spans="1:9" s="14" customFormat="1" ht="15">
      <c r="A22" s="37" t="s">
        <v>37</v>
      </c>
      <c r="B22" s="10"/>
      <c r="C22" s="10"/>
      <c r="D22" s="7">
        <f>+E22+F22</f>
        <v>0</v>
      </c>
      <c r="E22" s="10"/>
      <c r="F22" s="10"/>
      <c r="G22" s="7">
        <f>+H22+I22</f>
        <v>0</v>
      </c>
      <c r="H22" s="10"/>
      <c r="I22" s="10"/>
    </row>
    <row r="23" spans="1:9" s="14" customFormat="1" ht="15">
      <c r="A23" s="37" t="s">
        <v>38</v>
      </c>
      <c r="B23" s="10"/>
      <c r="C23" s="10"/>
      <c r="D23" s="7">
        <f>+E23+F23</f>
        <v>0</v>
      </c>
      <c r="E23" s="10"/>
      <c r="F23" s="10"/>
      <c r="G23" s="7">
        <f>+H23+I23</f>
        <v>0</v>
      </c>
      <c r="H23" s="10"/>
      <c r="I23" s="10"/>
    </row>
    <row r="24" spans="1:9" s="14" customFormat="1" ht="15">
      <c r="A24" s="33" t="s">
        <v>21</v>
      </c>
      <c r="B24" s="10"/>
      <c r="C24" s="10"/>
      <c r="D24" s="7">
        <f t="shared" si="2"/>
        <v>0</v>
      </c>
      <c r="E24" s="10"/>
      <c r="F24" s="10"/>
      <c r="G24" s="7">
        <f t="shared" si="3"/>
        <v>0</v>
      </c>
      <c r="H24" s="10"/>
      <c r="I24" s="10"/>
    </row>
    <row r="25" spans="1:9" ht="15">
      <c r="A25" s="16" t="s">
        <v>27</v>
      </c>
      <c r="B25" s="24">
        <f>+B26+B27+B28+B29</f>
        <v>4737.83</v>
      </c>
      <c r="C25" s="24">
        <f aca="true" t="shared" si="9" ref="C25:I25">+C26+C27+C28+C29</f>
        <v>4737.83</v>
      </c>
      <c r="D25" s="24">
        <f t="shared" si="9"/>
        <v>1662.17</v>
      </c>
      <c r="E25" s="24">
        <f t="shared" si="9"/>
        <v>0</v>
      </c>
      <c r="F25" s="24">
        <f t="shared" si="9"/>
        <v>1662.17</v>
      </c>
      <c r="G25" s="24">
        <f t="shared" si="9"/>
        <v>1662.17</v>
      </c>
      <c r="H25" s="24">
        <f t="shared" si="9"/>
        <v>0</v>
      </c>
      <c r="I25" s="24">
        <f t="shared" si="9"/>
        <v>1662.17</v>
      </c>
    </row>
    <row r="26" spans="1:9" ht="15">
      <c r="A26" s="15" t="s">
        <v>4</v>
      </c>
      <c r="B26" s="20">
        <v>4206.34</v>
      </c>
      <c r="C26" s="20">
        <v>4206.34</v>
      </c>
      <c r="D26" s="7">
        <f t="shared" si="2"/>
        <v>1478.04</v>
      </c>
      <c r="E26" s="20"/>
      <c r="F26" s="20">
        <v>1478.04</v>
      </c>
      <c r="G26" s="7">
        <f t="shared" si="3"/>
        <v>1478.04</v>
      </c>
      <c r="H26" s="21"/>
      <c r="I26" s="20">
        <v>1478.04</v>
      </c>
    </row>
    <row r="27" spans="1:9" ht="15">
      <c r="A27" s="15" t="s">
        <v>5</v>
      </c>
      <c r="B27" s="20">
        <v>529.45</v>
      </c>
      <c r="C27" s="20">
        <v>529.45</v>
      </c>
      <c r="D27" s="7">
        <f t="shared" si="2"/>
        <v>184.13</v>
      </c>
      <c r="E27" s="20"/>
      <c r="F27" s="20">
        <v>184.13</v>
      </c>
      <c r="G27" s="7">
        <f t="shared" si="3"/>
        <v>184.13</v>
      </c>
      <c r="H27" s="21">
        <f>E27+'MACHETA PNS noiembrie'!H27</f>
        <v>0</v>
      </c>
      <c r="I27" s="20">
        <v>184.13</v>
      </c>
    </row>
    <row r="28" spans="1:9" ht="26.25">
      <c r="A28" s="9" t="s">
        <v>6</v>
      </c>
      <c r="B28" s="20"/>
      <c r="C28" s="20"/>
      <c r="D28" s="7">
        <f t="shared" si="2"/>
        <v>0</v>
      </c>
      <c r="E28" s="20"/>
      <c r="F28" s="20"/>
      <c r="G28" s="7">
        <f t="shared" si="3"/>
        <v>0</v>
      </c>
      <c r="H28" s="20"/>
      <c r="I28" s="20"/>
    </row>
    <row r="29" spans="1:9" ht="15">
      <c r="A29" s="34" t="s">
        <v>29</v>
      </c>
      <c r="B29" s="20">
        <v>2.04</v>
      </c>
      <c r="C29" s="20">
        <v>2.04</v>
      </c>
      <c r="D29" s="7">
        <f t="shared" si="2"/>
        <v>0</v>
      </c>
      <c r="E29" s="20"/>
      <c r="F29" s="20"/>
      <c r="G29" s="7">
        <f t="shared" si="3"/>
        <v>0</v>
      </c>
      <c r="H29" s="21"/>
      <c r="I29" s="20"/>
    </row>
    <row r="30" spans="1:9" ht="15">
      <c r="A30" s="36" t="s">
        <v>31</v>
      </c>
      <c r="B30" s="20">
        <f>+B31+B34+B35+B36+B37</f>
        <v>1996.5</v>
      </c>
      <c r="C30" s="20">
        <f aca="true" t="shared" si="10" ref="C30:I30">+C31+C34+C35+C36+C37</f>
        <v>1996.5</v>
      </c>
      <c r="D30" s="20">
        <f t="shared" si="10"/>
        <v>524.98</v>
      </c>
      <c r="E30" s="20">
        <f t="shared" si="10"/>
        <v>52.18</v>
      </c>
      <c r="F30" s="20">
        <f t="shared" si="10"/>
        <v>472.79999999999995</v>
      </c>
      <c r="G30" s="20">
        <f t="shared" si="10"/>
        <v>524.98</v>
      </c>
      <c r="H30" s="20">
        <f t="shared" si="10"/>
        <v>52.18</v>
      </c>
      <c r="I30" s="20">
        <f t="shared" si="10"/>
        <v>472.79999999999995</v>
      </c>
    </row>
    <row r="31" spans="1:9" ht="14.25">
      <c r="A31" s="35" t="s">
        <v>44</v>
      </c>
      <c r="B31" s="21">
        <f aca="true" t="shared" si="11" ref="B31:I31">+B32+B33</f>
        <v>1996.5</v>
      </c>
      <c r="C31" s="21">
        <f>+C32+C33</f>
        <v>1996.5</v>
      </c>
      <c r="D31" s="21">
        <f t="shared" si="11"/>
        <v>524.98</v>
      </c>
      <c r="E31" s="21">
        <f t="shared" si="11"/>
        <v>52.18</v>
      </c>
      <c r="F31" s="21">
        <f t="shared" si="11"/>
        <v>472.79999999999995</v>
      </c>
      <c r="G31" s="21">
        <f t="shared" si="11"/>
        <v>524.98</v>
      </c>
      <c r="H31" s="21">
        <f t="shared" si="11"/>
        <v>52.18</v>
      </c>
      <c r="I31" s="21">
        <f t="shared" si="11"/>
        <v>472.79999999999995</v>
      </c>
    </row>
    <row r="32" spans="1:9" ht="15">
      <c r="A32" s="35" t="s">
        <v>42</v>
      </c>
      <c r="B32" s="21">
        <v>1677.63</v>
      </c>
      <c r="C32" s="21">
        <v>1677.63</v>
      </c>
      <c r="D32" s="32">
        <f aca="true" t="shared" si="12" ref="D32:D37">+E32+F32</f>
        <v>373.95</v>
      </c>
      <c r="E32" s="22">
        <v>52.18</v>
      </c>
      <c r="F32" s="12">
        <v>321.77</v>
      </c>
      <c r="G32" s="7">
        <f t="shared" si="3"/>
        <v>373.95</v>
      </c>
      <c r="H32" s="21">
        <v>52.18</v>
      </c>
      <c r="I32" s="20">
        <v>321.77</v>
      </c>
    </row>
    <row r="33" spans="1:9" ht="15">
      <c r="A33" s="35" t="s">
        <v>43</v>
      </c>
      <c r="B33" s="21">
        <v>318.87</v>
      </c>
      <c r="C33" s="21">
        <v>318.87</v>
      </c>
      <c r="D33" s="32">
        <f t="shared" si="12"/>
        <v>151.03</v>
      </c>
      <c r="E33" s="22"/>
      <c r="F33" s="12">
        <v>151.03</v>
      </c>
      <c r="G33" s="7">
        <f t="shared" si="3"/>
        <v>151.03</v>
      </c>
      <c r="H33" s="21">
        <f>E33+'MACHETA PNS noiembrie'!H33</f>
        <v>0</v>
      </c>
      <c r="I33" s="20">
        <v>151.03</v>
      </c>
    </row>
    <row r="34" spans="1:9" ht="26.25">
      <c r="A34" s="35" t="s">
        <v>32</v>
      </c>
      <c r="B34" s="21"/>
      <c r="C34" s="21"/>
      <c r="D34" s="32">
        <f t="shared" si="12"/>
        <v>0</v>
      </c>
      <c r="E34" s="22"/>
      <c r="F34" s="12"/>
      <c r="G34" s="7">
        <f t="shared" si="3"/>
        <v>0</v>
      </c>
      <c r="H34" s="22"/>
      <c r="I34" s="23"/>
    </row>
    <row r="35" spans="1:9" ht="26.25">
      <c r="A35" s="35" t="s">
        <v>33</v>
      </c>
      <c r="B35" s="21"/>
      <c r="C35" s="21"/>
      <c r="D35" s="32">
        <f t="shared" si="12"/>
        <v>0</v>
      </c>
      <c r="E35" s="22"/>
      <c r="F35" s="12"/>
      <c r="G35" s="7">
        <f t="shared" si="3"/>
        <v>0</v>
      </c>
      <c r="H35" s="22"/>
      <c r="I35" s="23"/>
    </row>
    <row r="36" spans="1:9" ht="29.25" customHeight="1">
      <c r="A36" s="35" t="s">
        <v>34</v>
      </c>
      <c r="B36" s="21"/>
      <c r="C36" s="21"/>
      <c r="D36" s="32">
        <f t="shared" si="12"/>
        <v>0</v>
      </c>
      <c r="E36" s="22"/>
      <c r="F36" s="12"/>
      <c r="G36" s="7">
        <f t="shared" si="3"/>
        <v>0</v>
      </c>
      <c r="H36" s="22"/>
      <c r="I36" s="23"/>
    </row>
    <row r="37" spans="1:9" ht="16.5" customHeight="1">
      <c r="A37" s="35" t="s">
        <v>35</v>
      </c>
      <c r="B37" s="21"/>
      <c r="C37" s="21"/>
      <c r="D37" s="32">
        <f t="shared" si="12"/>
        <v>0</v>
      </c>
      <c r="E37" s="22"/>
      <c r="F37" s="12"/>
      <c r="G37" s="7">
        <f t="shared" si="3"/>
        <v>0</v>
      </c>
      <c r="H37" s="22"/>
      <c r="I37" s="23"/>
    </row>
    <row r="38" spans="1:9" ht="15">
      <c r="A38" s="8" t="s">
        <v>25</v>
      </c>
      <c r="B38" s="32">
        <f>+B39+B40</f>
        <v>121.86</v>
      </c>
      <c r="C38" s="32">
        <f>+C39+C40</f>
        <v>121.86</v>
      </c>
      <c r="D38" s="7">
        <f t="shared" si="2"/>
        <v>74.9</v>
      </c>
      <c r="E38" s="32">
        <f>+E39+E40</f>
        <v>51.9</v>
      </c>
      <c r="F38" s="32">
        <f>+F39+F40</f>
        <v>23</v>
      </c>
      <c r="G38" s="7">
        <f t="shared" si="3"/>
        <v>74.9</v>
      </c>
      <c r="H38" s="32">
        <f>+H39+H40</f>
        <v>51.9</v>
      </c>
      <c r="I38" s="32">
        <f>+I39+I40</f>
        <v>23</v>
      </c>
    </row>
    <row r="39" spans="1:9" ht="15">
      <c r="A39" s="9" t="s">
        <v>4</v>
      </c>
      <c r="B39" s="21">
        <v>121.86</v>
      </c>
      <c r="C39" s="21">
        <v>121.86</v>
      </c>
      <c r="D39" s="7">
        <f t="shared" si="2"/>
        <v>74.9</v>
      </c>
      <c r="E39" s="22">
        <v>51.9</v>
      </c>
      <c r="F39" s="12">
        <v>23</v>
      </c>
      <c r="G39" s="7">
        <f t="shared" si="3"/>
        <v>74.9</v>
      </c>
      <c r="H39" s="21">
        <v>51.9</v>
      </c>
      <c r="I39" s="20">
        <v>23</v>
      </c>
    </row>
    <row r="40" spans="1:9" ht="15">
      <c r="A40" s="9" t="s">
        <v>5</v>
      </c>
      <c r="B40" s="21"/>
      <c r="C40" s="21"/>
      <c r="D40" s="7">
        <f t="shared" si="2"/>
        <v>0</v>
      </c>
      <c r="E40" s="22"/>
      <c r="F40" s="12"/>
      <c r="G40" s="7">
        <f t="shared" si="3"/>
        <v>0</v>
      </c>
      <c r="H40" s="22"/>
      <c r="I40" s="23"/>
    </row>
    <row r="41" spans="1:9" ht="15">
      <c r="A41" s="8" t="s">
        <v>23</v>
      </c>
      <c r="B41" s="21"/>
      <c r="C41" s="21"/>
      <c r="D41" s="7">
        <f t="shared" si="2"/>
        <v>0</v>
      </c>
      <c r="E41" s="22"/>
      <c r="F41" s="12"/>
      <c r="G41" s="7">
        <f t="shared" si="3"/>
        <v>0</v>
      </c>
      <c r="H41" s="22"/>
      <c r="I41" s="23"/>
    </row>
    <row r="42" spans="1:9" ht="15">
      <c r="A42" s="8" t="s">
        <v>24</v>
      </c>
      <c r="B42" s="21">
        <v>47.58</v>
      </c>
      <c r="C42" s="21">
        <v>47.58</v>
      </c>
      <c r="D42" s="7">
        <f t="shared" si="2"/>
        <v>0</v>
      </c>
      <c r="E42" s="22"/>
      <c r="F42" s="12"/>
      <c r="G42" s="7">
        <f t="shared" si="3"/>
        <v>0</v>
      </c>
      <c r="H42" s="21"/>
      <c r="I42" s="23"/>
    </row>
    <row r="43" spans="1:9" ht="26.25">
      <c r="A43" s="31" t="s">
        <v>26</v>
      </c>
      <c r="B43" s="21">
        <v>116.35</v>
      </c>
      <c r="C43" s="21">
        <v>116.35</v>
      </c>
      <c r="D43" s="7">
        <f t="shared" si="2"/>
        <v>32.05</v>
      </c>
      <c r="E43" s="22"/>
      <c r="F43" s="12">
        <v>32.05</v>
      </c>
      <c r="G43" s="7">
        <f t="shared" si="3"/>
        <v>32.05</v>
      </c>
      <c r="H43" s="21">
        <f>E43+'MACHETA PNS IULIE'!H43</f>
        <v>0</v>
      </c>
      <c r="I43" s="20">
        <v>32.05</v>
      </c>
    </row>
    <row r="44" spans="1:9" ht="26.25">
      <c r="A44" s="8" t="s">
        <v>7</v>
      </c>
      <c r="B44" s="21"/>
      <c r="C44" s="21"/>
      <c r="D44" s="7">
        <f>+E44+F44</f>
        <v>0</v>
      </c>
      <c r="E44" s="22"/>
      <c r="F44" s="12"/>
      <c r="G44" s="7">
        <f t="shared" si="3"/>
        <v>0</v>
      </c>
      <c r="H44" s="22"/>
      <c r="I44" s="23"/>
    </row>
    <row r="45" spans="1:9" ht="15">
      <c r="A45" s="8" t="s">
        <v>8</v>
      </c>
      <c r="B45" s="21"/>
      <c r="C45" s="21"/>
      <c r="D45" s="7">
        <f t="shared" si="2"/>
        <v>0</v>
      </c>
      <c r="E45" s="22"/>
      <c r="F45" s="12"/>
      <c r="G45" s="7">
        <f t="shared" si="3"/>
        <v>0</v>
      </c>
      <c r="H45" s="22"/>
      <c r="I45" s="23"/>
    </row>
    <row r="46" spans="1:9" ht="15">
      <c r="A46" s="8" t="s">
        <v>9</v>
      </c>
      <c r="B46" s="21">
        <v>185.76</v>
      </c>
      <c r="C46" s="21">
        <v>185.76</v>
      </c>
      <c r="D46" s="7">
        <f t="shared" si="2"/>
        <v>0</v>
      </c>
      <c r="E46" s="22"/>
      <c r="F46" s="12"/>
      <c r="G46" s="7">
        <f t="shared" si="3"/>
        <v>0</v>
      </c>
      <c r="H46" s="21"/>
      <c r="I46" s="20">
        <f>F46+'MACHETA PNS MAI'!I46</f>
        <v>0</v>
      </c>
    </row>
    <row r="47" spans="1:9" ht="25.5">
      <c r="A47" s="11" t="s">
        <v>17</v>
      </c>
      <c r="B47" s="25">
        <v>3511.26</v>
      </c>
      <c r="C47" s="25">
        <v>3511.26</v>
      </c>
      <c r="D47" s="7">
        <f t="shared" si="2"/>
        <v>486.48</v>
      </c>
      <c r="E47" s="25">
        <v>44.63</v>
      </c>
      <c r="F47" s="25">
        <v>441.85</v>
      </c>
      <c r="G47" s="7">
        <f t="shared" si="3"/>
        <v>486.48</v>
      </c>
      <c r="H47" s="21">
        <v>44.63</v>
      </c>
      <c r="I47" s="20">
        <v>441.85</v>
      </c>
    </row>
    <row r="48" spans="1:9" ht="15">
      <c r="A48" s="8" t="s">
        <v>10</v>
      </c>
      <c r="B48" s="20"/>
      <c r="C48" s="20"/>
      <c r="D48" s="7">
        <f t="shared" si="2"/>
        <v>0</v>
      </c>
      <c r="E48" s="20"/>
      <c r="F48" s="20"/>
      <c r="G48" s="7">
        <f t="shared" si="3"/>
        <v>0</v>
      </c>
      <c r="H48" s="20"/>
      <c r="I48" s="20"/>
    </row>
    <row r="49" spans="1:9" s="29" customFormat="1" ht="15">
      <c r="A49" s="27" t="s">
        <v>11</v>
      </c>
      <c r="B49" s="28">
        <f>+B7</f>
        <v>10717.14</v>
      </c>
      <c r="C49" s="28">
        <f aca="true" t="shared" si="13" ref="C49:I49">+C7</f>
        <v>10717.14</v>
      </c>
      <c r="D49" s="28">
        <f t="shared" si="13"/>
        <v>2780.5800000000004</v>
      </c>
      <c r="E49" s="28">
        <f t="shared" si="13"/>
        <v>148.71</v>
      </c>
      <c r="F49" s="28">
        <f t="shared" si="13"/>
        <v>2631.8700000000003</v>
      </c>
      <c r="G49" s="28">
        <f t="shared" si="13"/>
        <v>2780.5800000000004</v>
      </c>
      <c r="H49" s="28">
        <f t="shared" si="13"/>
        <v>148.71</v>
      </c>
      <c r="I49" s="28">
        <f t="shared" si="13"/>
        <v>2631.8700000000003</v>
      </c>
    </row>
    <row r="50" spans="1:9" s="29" customFormat="1" ht="30" customHeight="1">
      <c r="A50" s="30" t="s">
        <v>45</v>
      </c>
      <c r="B50" s="28">
        <f>+B9+B26+B31+B39+B41+B42+B43+B45</f>
        <v>6488.63</v>
      </c>
      <c r="C50" s="28">
        <f aca="true" t="shared" si="14" ref="C50:I50">+C9+C26+C31+C39+C41+C42+C43+C45</f>
        <v>6488.63</v>
      </c>
      <c r="D50" s="28">
        <f t="shared" si="14"/>
        <v>2109.9700000000003</v>
      </c>
      <c r="E50" s="28">
        <f t="shared" si="14"/>
        <v>104.08</v>
      </c>
      <c r="F50" s="28">
        <f t="shared" si="14"/>
        <v>2005.8899999999999</v>
      </c>
      <c r="G50" s="28">
        <f t="shared" si="14"/>
        <v>2109.9700000000003</v>
      </c>
      <c r="H50" s="28">
        <f t="shared" si="14"/>
        <v>104.08</v>
      </c>
      <c r="I50" s="28">
        <f t="shared" si="14"/>
        <v>2005.8899999999999</v>
      </c>
    </row>
    <row r="51" spans="1:9" s="29" customFormat="1" ht="30">
      <c r="A51" s="30" t="s">
        <v>12</v>
      </c>
      <c r="B51" s="30">
        <f>+B10+B24+B27+B40+B44+B46+B48+B29+B35+B14+B17+B20+B23</f>
        <v>717.25</v>
      </c>
      <c r="C51" s="30">
        <f aca="true" t="shared" si="15" ref="C51:I51">+C10+C24+C27+C40+C44+C46+C48+C29+C35+C14+C17+C20+C23</f>
        <v>717.25</v>
      </c>
      <c r="D51" s="30">
        <f t="shared" si="15"/>
        <v>184.13</v>
      </c>
      <c r="E51" s="30">
        <f t="shared" si="15"/>
        <v>0</v>
      </c>
      <c r="F51" s="30">
        <f t="shared" si="15"/>
        <v>184.13</v>
      </c>
      <c r="G51" s="30">
        <f t="shared" si="15"/>
        <v>184.13</v>
      </c>
      <c r="H51" s="30">
        <f t="shared" si="15"/>
        <v>0</v>
      </c>
      <c r="I51" s="30">
        <f t="shared" si="15"/>
        <v>184.13</v>
      </c>
    </row>
    <row r="52" ht="12.75">
      <c r="A52" s="17" t="s">
        <v>13</v>
      </c>
    </row>
    <row r="53" spans="1:7" ht="12.75">
      <c r="A53" s="18" t="s">
        <v>15</v>
      </c>
      <c r="G53" s="18" t="s">
        <v>14</v>
      </c>
    </row>
    <row r="54" spans="1:7" ht="12.75">
      <c r="A54" s="13" t="s">
        <v>50</v>
      </c>
      <c r="G54" s="13" t="s">
        <v>49</v>
      </c>
    </row>
    <row r="55" ht="12.75">
      <c r="H55" s="19"/>
    </row>
  </sheetData>
  <sheetProtection/>
  <mergeCells count="7">
    <mergeCell ref="A1:I1"/>
    <mergeCell ref="A2:I2"/>
    <mergeCell ref="A4:A5"/>
    <mergeCell ref="B4:B5"/>
    <mergeCell ref="C4:C5"/>
    <mergeCell ref="D4:F4"/>
    <mergeCell ref="G4:I4"/>
  </mergeCells>
  <printOptions horizontalCentered="1" verticalCentered="1"/>
  <pageMargins left="0.4" right="0.42" top="0.18" bottom="0.35" header="0.17" footer="0.16"/>
  <pageSetup fitToHeight="1" fitToWidth="1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I57"/>
  <sheetViews>
    <sheetView zoomScale="95" zoomScaleNormal="95" zoomScalePageLayoutView="0" workbookViewId="0" topLeftCell="A1">
      <pane xSplit="1" ySplit="6" topLeftCell="C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2" sqref="H32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38" t="s">
        <v>28</v>
      </c>
      <c r="B1" s="38"/>
      <c r="C1" s="38"/>
      <c r="D1" s="38"/>
      <c r="E1" s="38"/>
      <c r="F1" s="38"/>
      <c r="G1" s="38"/>
      <c r="H1" s="38"/>
      <c r="I1" s="38"/>
    </row>
    <row r="2" spans="1:9" ht="16.5">
      <c r="A2" s="39" t="s">
        <v>41</v>
      </c>
      <c r="B2" s="39"/>
      <c r="C2" s="39"/>
      <c r="D2" s="39"/>
      <c r="E2" s="39"/>
      <c r="F2" s="39"/>
      <c r="G2" s="39"/>
      <c r="H2" s="39"/>
      <c r="I2" s="39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0" t="s">
        <v>1</v>
      </c>
      <c r="B4" s="41" t="s">
        <v>39</v>
      </c>
      <c r="C4" s="41" t="s">
        <v>40</v>
      </c>
      <c r="D4" s="42" t="s">
        <v>51</v>
      </c>
      <c r="E4" s="43"/>
      <c r="F4" s="43"/>
      <c r="G4" s="42" t="s">
        <v>52</v>
      </c>
      <c r="H4" s="43"/>
      <c r="I4" s="43"/>
    </row>
    <row r="5" spans="1:9" ht="25.5">
      <c r="A5" s="40"/>
      <c r="B5" s="41"/>
      <c r="C5" s="41"/>
      <c r="D5" s="4" t="s">
        <v>16</v>
      </c>
      <c r="E5" s="4" t="s">
        <v>2</v>
      </c>
      <c r="F5" s="4" t="s">
        <v>3</v>
      </c>
      <c r="G5" s="4" t="s">
        <v>16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18</v>
      </c>
      <c r="E6" s="6">
        <v>3</v>
      </c>
      <c r="F6" s="6">
        <v>4</v>
      </c>
      <c r="G6" s="6" t="s">
        <v>19</v>
      </c>
      <c r="H6" s="6">
        <v>6</v>
      </c>
      <c r="I6" s="6">
        <v>7</v>
      </c>
    </row>
    <row r="7" spans="1:9" s="14" customFormat="1" ht="24.75" customHeight="1">
      <c r="A7" s="26" t="s">
        <v>20</v>
      </c>
      <c r="B7" s="10">
        <f>+B8+B11+B24+B25+B30+B38+B41+B42+B43+B44+B45+B46+B47+B48</f>
        <v>16324.17</v>
      </c>
      <c r="C7" s="10">
        <f aca="true" t="shared" si="0" ref="C7:I7">+C8+C11+C24+C25+C30+C38+C41+C42+C43+C44+C45+C46+C47+C48</f>
        <v>7709.08</v>
      </c>
      <c r="D7" s="10">
        <f t="shared" si="0"/>
        <v>3221.781</v>
      </c>
      <c r="E7" s="10">
        <f t="shared" si="0"/>
        <v>735.681</v>
      </c>
      <c r="F7" s="10">
        <f t="shared" si="0"/>
        <v>2486.1000000000004</v>
      </c>
      <c r="G7" s="10">
        <f t="shared" si="0"/>
        <v>3221.7799999999997</v>
      </c>
      <c r="H7" s="10">
        <f t="shared" si="0"/>
        <v>1815.3600000000001</v>
      </c>
      <c r="I7" s="10">
        <f t="shared" si="0"/>
        <v>2486.1000000000004</v>
      </c>
    </row>
    <row r="8" spans="1:9" s="14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48">+E8+F8</f>
        <v>0</v>
      </c>
      <c r="E8" s="10">
        <f t="shared" si="1"/>
        <v>0</v>
      </c>
      <c r="F8" s="10">
        <f t="shared" si="1"/>
        <v>0</v>
      </c>
      <c r="G8" s="7">
        <f aca="true" t="shared" si="3" ref="G8:G48">+H8+I8</f>
        <v>0</v>
      </c>
      <c r="H8" s="10">
        <f t="shared" si="1"/>
        <v>0</v>
      </c>
      <c r="I8" s="10">
        <f t="shared" si="1"/>
        <v>0</v>
      </c>
    </row>
    <row r="9" spans="1:9" s="14" customFormat="1" ht="15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</row>
    <row r="11" spans="1:9" s="14" customFormat="1" ht="26.25">
      <c r="A11" s="8" t="s">
        <v>22</v>
      </c>
      <c r="B11" s="10">
        <f>+B12+B15+B18+B21</f>
        <v>0</v>
      </c>
      <c r="C11" s="10">
        <f aca="true" t="shared" si="4" ref="C11:I11">+C12+C15+C18+C21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</row>
    <row r="12" spans="1:9" s="14" customFormat="1" ht="15">
      <c r="A12" s="37" t="s">
        <v>36</v>
      </c>
      <c r="B12" s="10">
        <f>+B13+B14</f>
        <v>0</v>
      </c>
      <c r="C12" s="10">
        <f aca="true" t="shared" si="5" ref="C12:I12">+C13+C14</f>
        <v>0</v>
      </c>
      <c r="D12" s="10">
        <f t="shared" si="5"/>
        <v>0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</row>
    <row r="13" spans="1:9" s="14" customFormat="1" ht="15">
      <c r="A13" s="37" t="s">
        <v>37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</row>
    <row r="14" spans="1:9" s="14" customFormat="1" ht="15">
      <c r="A14" s="37" t="s">
        <v>38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</row>
    <row r="15" spans="1:9" s="14" customFormat="1" ht="25.5">
      <c r="A15" s="37" t="s">
        <v>46</v>
      </c>
      <c r="B15" s="10">
        <f>+B16+B17</f>
        <v>0</v>
      </c>
      <c r="C15" s="10">
        <f aca="true" t="shared" si="6" ref="C15:I15">+C16+C17</f>
        <v>0</v>
      </c>
      <c r="D15" s="10">
        <f t="shared" si="6"/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</row>
    <row r="16" spans="1:9" s="14" customFormat="1" ht="15">
      <c r="A16" s="37" t="s">
        <v>37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15">
      <c r="A17" s="37" t="s">
        <v>38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25.5" customHeight="1">
      <c r="A18" s="37" t="s">
        <v>47</v>
      </c>
      <c r="B18" s="10">
        <f>+B19+B20</f>
        <v>0</v>
      </c>
      <c r="C18" s="10">
        <f aca="true" t="shared" si="7" ref="C18:I18">+C19+C20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</row>
    <row r="19" spans="1:9" s="14" customFormat="1" ht="15">
      <c r="A19" s="37" t="s">
        <v>37</v>
      </c>
      <c r="B19" s="10"/>
      <c r="C19" s="10"/>
      <c r="D19" s="7">
        <f>+E19+F19</f>
        <v>0</v>
      </c>
      <c r="E19" s="10"/>
      <c r="F19" s="10"/>
      <c r="G19" s="7">
        <f>+H19+I19</f>
        <v>0</v>
      </c>
      <c r="H19" s="10"/>
      <c r="I19" s="10"/>
    </row>
    <row r="20" spans="1:9" s="14" customFormat="1" ht="15">
      <c r="A20" s="37" t="s">
        <v>38</v>
      </c>
      <c r="B20" s="10"/>
      <c r="C20" s="10"/>
      <c r="D20" s="7">
        <f>+E20+F20</f>
        <v>0</v>
      </c>
      <c r="E20" s="10"/>
      <c r="F20" s="10"/>
      <c r="G20" s="7">
        <f>+H20+I20</f>
        <v>0</v>
      </c>
      <c r="H20" s="10"/>
      <c r="I20" s="10"/>
    </row>
    <row r="21" spans="1:9" s="14" customFormat="1" ht="25.5">
      <c r="A21" s="37" t="s">
        <v>48</v>
      </c>
      <c r="B21" s="10">
        <f>+B22+B23</f>
        <v>0</v>
      </c>
      <c r="C21" s="10">
        <f aca="true" t="shared" si="8" ref="C21:I21">+C22+C23</f>
        <v>0</v>
      </c>
      <c r="D21" s="10">
        <f t="shared" si="8"/>
        <v>0</v>
      </c>
      <c r="E21" s="10">
        <f t="shared" si="8"/>
        <v>0</v>
      </c>
      <c r="F21" s="10">
        <f t="shared" si="8"/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</row>
    <row r="22" spans="1:9" s="14" customFormat="1" ht="15">
      <c r="A22" s="37" t="s">
        <v>37</v>
      </c>
      <c r="B22" s="10"/>
      <c r="C22" s="10"/>
      <c r="D22" s="7">
        <f>+E22+F22</f>
        <v>0</v>
      </c>
      <c r="E22" s="10"/>
      <c r="F22" s="10"/>
      <c r="G22" s="7">
        <f>+H22+I22</f>
        <v>0</v>
      </c>
      <c r="H22" s="10"/>
      <c r="I22" s="10"/>
    </row>
    <row r="23" spans="1:9" s="14" customFormat="1" ht="15">
      <c r="A23" s="37" t="s">
        <v>38</v>
      </c>
      <c r="B23" s="10"/>
      <c r="C23" s="10"/>
      <c r="D23" s="7">
        <f>+E23+F23</f>
        <v>0</v>
      </c>
      <c r="E23" s="10"/>
      <c r="F23" s="10"/>
      <c r="G23" s="7">
        <f>+H23+I23</f>
        <v>0</v>
      </c>
      <c r="H23" s="10"/>
      <c r="I23" s="10"/>
    </row>
    <row r="24" spans="1:9" s="14" customFormat="1" ht="15">
      <c r="A24" s="33" t="s">
        <v>21</v>
      </c>
      <c r="B24" s="10"/>
      <c r="C24" s="10"/>
      <c r="D24" s="7">
        <f t="shared" si="2"/>
        <v>0</v>
      </c>
      <c r="E24" s="10"/>
      <c r="F24" s="10"/>
      <c r="G24" s="7">
        <f t="shared" si="3"/>
        <v>0</v>
      </c>
      <c r="H24" s="10"/>
      <c r="I24" s="10"/>
    </row>
    <row r="25" spans="1:9" ht="15">
      <c r="A25" s="16" t="s">
        <v>27</v>
      </c>
      <c r="B25" s="24">
        <f>+B26+B27+B28+B29</f>
        <v>2792.18</v>
      </c>
      <c r="C25" s="24">
        <f aca="true" t="shared" si="9" ref="C25:I25">+C26+C27+C28+C29</f>
        <v>2792.18</v>
      </c>
      <c r="D25" s="24">
        <f t="shared" si="9"/>
        <v>1396.09</v>
      </c>
      <c r="E25" s="24">
        <f t="shared" si="9"/>
        <v>0</v>
      </c>
      <c r="F25" s="24">
        <f t="shared" si="9"/>
        <v>1396.09</v>
      </c>
      <c r="G25" s="24">
        <f t="shared" si="9"/>
        <v>1396.09</v>
      </c>
      <c r="H25" s="24">
        <f t="shared" si="9"/>
        <v>0</v>
      </c>
      <c r="I25" s="24">
        <f t="shared" si="9"/>
        <v>1396.09</v>
      </c>
    </row>
    <row r="26" spans="1:9" ht="15">
      <c r="A26" s="15" t="s">
        <v>4</v>
      </c>
      <c r="B26" s="20">
        <v>2466.98</v>
      </c>
      <c r="C26" s="20">
        <v>2466.98</v>
      </c>
      <c r="D26" s="7">
        <f t="shared" si="2"/>
        <v>1233.49</v>
      </c>
      <c r="E26" s="20"/>
      <c r="F26" s="20">
        <v>1233.49</v>
      </c>
      <c r="G26" s="7">
        <f t="shared" si="3"/>
        <v>1233.49</v>
      </c>
      <c r="H26" s="20"/>
      <c r="I26" s="20">
        <v>1233.49</v>
      </c>
    </row>
    <row r="27" spans="1:9" ht="15">
      <c r="A27" s="15" t="s">
        <v>5</v>
      </c>
      <c r="B27" s="20">
        <v>325.2</v>
      </c>
      <c r="C27" s="20">
        <v>325.2</v>
      </c>
      <c r="D27" s="7">
        <f t="shared" si="2"/>
        <v>162.6</v>
      </c>
      <c r="E27" s="20"/>
      <c r="F27" s="20">
        <v>162.6</v>
      </c>
      <c r="G27" s="7">
        <f t="shared" si="3"/>
        <v>162.6</v>
      </c>
      <c r="H27" s="20"/>
      <c r="I27" s="20">
        <v>162.6</v>
      </c>
    </row>
    <row r="28" spans="1:9" ht="26.25">
      <c r="A28" s="9" t="s">
        <v>6</v>
      </c>
      <c r="B28" s="20"/>
      <c r="C28" s="20"/>
      <c r="D28" s="7">
        <f t="shared" si="2"/>
        <v>0</v>
      </c>
      <c r="E28" s="20"/>
      <c r="F28" s="20"/>
      <c r="G28" s="7">
        <f t="shared" si="3"/>
        <v>0</v>
      </c>
      <c r="H28" s="20"/>
      <c r="I28" s="20"/>
    </row>
    <row r="29" spans="1:9" ht="15">
      <c r="A29" s="34" t="s">
        <v>29</v>
      </c>
      <c r="B29" s="20"/>
      <c r="C29" s="20"/>
      <c r="D29" s="7">
        <f t="shared" si="2"/>
        <v>0</v>
      </c>
      <c r="E29" s="20"/>
      <c r="F29" s="20"/>
      <c r="G29" s="7">
        <f t="shared" si="3"/>
        <v>0</v>
      </c>
      <c r="H29" s="20"/>
      <c r="I29" s="20"/>
    </row>
    <row r="30" spans="1:9" ht="15">
      <c r="A30" s="36" t="s">
        <v>31</v>
      </c>
      <c r="B30" s="20">
        <f>+B31+B34+B35+B36+B37</f>
        <v>1550.7</v>
      </c>
      <c r="C30" s="20">
        <f aca="true" t="shared" si="10" ref="C30:I30">+C31+C34+C35+C36+C37</f>
        <v>1550.7</v>
      </c>
      <c r="D30" s="20">
        <f t="shared" si="10"/>
        <v>775.35</v>
      </c>
      <c r="E30" s="20">
        <f t="shared" si="10"/>
        <v>486.73</v>
      </c>
      <c r="F30" s="20">
        <f t="shared" si="10"/>
        <v>288.62</v>
      </c>
      <c r="G30" s="20">
        <f t="shared" si="10"/>
        <v>775.35</v>
      </c>
      <c r="H30" s="20">
        <f t="shared" si="10"/>
        <v>1566.41</v>
      </c>
      <c r="I30" s="20">
        <f t="shared" si="10"/>
        <v>288.62</v>
      </c>
    </row>
    <row r="31" spans="1:9" ht="15">
      <c r="A31" s="35" t="s">
        <v>44</v>
      </c>
      <c r="B31" s="21">
        <f>+B32+B33</f>
        <v>1550.7</v>
      </c>
      <c r="C31" s="21">
        <f aca="true" t="shared" si="11" ref="C31:I31">+C32+C33</f>
        <v>1550.7</v>
      </c>
      <c r="D31" s="32">
        <f t="shared" si="11"/>
        <v>775.35</v>
      </c>
      <c r="E31" s="21">
        <f t="shared" si="11"/>
        <v>486.73</v>
      </c>
      <c r="F31" s="21">
        <f t="shared" si="11"/>
        <v>288.62</v>
      </c>
      <c r="G31" s="32">
        <f t="shared" si="11"/>
        <v>775.35</v>
      </c>
      <c r="H31" s="21">
        <f>E31+'MACHETA PNS FEBRUARIE'!H31</f>
        <v>1566.41</v>
      </c>
      <c r="I31" s="21">
        <f t="shared" si="11"/>
        <v>288.62</v>
      </c>
    </row>
    <row r="32" spans="1:9" ht="15">
      <c r="A32" s="35" t="s">
        <v>42</v>
      </c>
      <c r="B32" s="21">
        <v>1550.7</v>
      </c>
      <c r="C32" s="21">
        <v>1550.7</v>
      </c>
      <c r="D32" s="32">
        <f aca="true" t="shared" si="12" ref="D32:D37">+E32+F32</f>
        <v>775.35</v>
      </c>
      <c r="E32" s="22">
        <v>486.73</v>
      </c>
      <c r="F32" s="12">
        <v>288.62</v>
      </c>
      <c r="G32" s="7">
        <f t="shared" si="3"/>
        <v>775.35</v>
      </c>
      <c r="H32" s="22">
        <v>486.73</v>
      </c>
      <c r="I32" s="23">
        <v>288.62</v>
      </c>
    </row>
    <row r="33" spans="1:9" ht="15">
      <c r="A33" s="35" t="s">
        <v>43</v>
      </c>
      <c r="B33" s="21"/>
      <c r="C33" s="21"/>
      <c r="D33" s="32">
        <f t="shared" si="12"/>
        <v>0</v>
      </c>
      <c r="E33" s="22"/>
      <c r="F33" s="12"/>
      <c r="G33" s="7">
        <f t="shared" si="3"/>
        <v>0</v>
      </c>
      <c r="H33" s="22"/>
      <c r="I33" s="23"/>
    </row>
    <row r="34" spans="1:9" ht="26.25">
      <c r="A34" s="35" t="s">
        <v>32</v>
      </c>
      <c r="B34" s="21"/>
      <c r="C34" s="21"/>
      <c r="D34" s="32">
        <f t="shared" si="12"/>
        <v>0</v>
      </c>
      <c r="E34" s="22"/>
      <c r="F34" s="12"/>
      <c r="G34" s="7">
        <f t="shared" si="3"/>
        <v>0</v>
      </c>
      <c r="H34" s="22"/>
      <c r="I34" s="23"/>
    </row>
    <row r="35" spans="1:9" ht="26.25">
      <c r="A35" s="35" t="s">
        <v>33</v>
      </c>
      <c r="B35" s="21"/>
      <c r="C35" s="21"/>
      <c r="D35" s="32">
        <f t="shared" si="12"/>
        <v>0</v>
      </c>
      <c r="E35" s="22"/>
      <c r="F35" s="12"/>
      <c r="G35" s="7">
        <f t="shared" si="3"/>
        <v>0</v>
      </c>
      <c r="H35" s="22"/>
      <c r="I35" s="23"/>
    </row>
    <row r="36" spans="1:9" ht="29.25" customHeight="1">
      <c r="A36" s="35" t="s">
        <v>34</v>
      </c>
      <c r="B36" s="21"/>
      <c r="C36" s="21"/>
      <c r="D36" s="32">
        <f t="shared" si="12"/>
        <v>0</v>
      </c>
      <c r="E36" s="22"/>
      <c r="F36" s="12"/>
      <c r="G36" s="7">
        <f t="shared" si="3"/>
        <v>0</v>
      </c>
      <c r="H36" s="22"/>
      <c r="I36" s="23"/>
    </row>
    <row r="37" spans="1:9" ht="16.5" customHeight="1">
      <c r="A37" s="35" t="s">
        <v>35</v>
      </c>
      <c r="B37" s="21"/>
      <c r="C37" s="21"/>
      <c r="D37" s="32">
        <f t="shared" si="12"/>
        <v>0</v>
      </c>
      <c r="E37" s="22"/>
      <c r="F37" s="12"/>
      <c r="G37" s="7">
        <f t="shared" si="3"/>
        <v>0</v>
      </c>
      <c r="H37" s="22"/>
      <c r="I37" s="23"/>
    </row>
    <row r="38" spans="1:9" ht="15">
      <c r="A38" s="8" t="s">
        <v>25</v>
      </c>
      <c r="B38" s="32">
        <f>+B39+B40</f>
        <v>22.88</v>
      </c>
      <c r="C38" s="32">
        <f aca="true" t="shared" si="13" ref="C38:I38">+C39+C40</f>
        <v>22.88</v>
      </c>
      <c r="D38" s="7">
        <f t="shared" si="2"/>
        <v>11.44</v>
      </c>
      <c r="E38" s="32">
        <f t="shared" si="13"/>
        <v>0</v>
      </c>
      <c r="F38" s="32">
        <f t="shared" si="13"/>
        <v>11.44</v>
      </c>
      <c r="G38" s="7">
        <f t="shared" si="3"/>
        <v>11.44</v>
      </c>
      <c r="H38" s="32">
        <f t="shared" si="13"/>
        <v>0</v>
      </c>
      <c r="I38" s="32">
        <f t="shared" si="13"/>
        <v>11.44</v>
      </c>
    </row>
    <row r="39" spans="1:9" ht="15">
      <c r="A39" s="9" t="s">
        <v>4</v>
      </c>
      <c r="B39" s="21">
        <v>22.88</v>
      </c>
      <c r="C39" s="21">
        <v>22.88</v>
      </c>
      <c r="D39" s="7">
        <f t="shared" si="2"/>
        <v>11.44</v>
      </c>
      <c r="E39" s="22"/>
      <c r="F39" s="12">
        <v>11.44</v>
      </c>
      <c r="G39" s="7">
        <f t="shared" si="3"/>
        <v>11.44</v>
      </c>
      <c r="H39" s="22"/>
      <c r="I39" s="23">
        <v>11.44</v>
      </c>
    </row>
    <row r="40" spans="1:9" ht="15">
      <c r="A40" s="9" t="s">
        <v>5</v>
      </c>
      <c r="B40" s="21"/>
      <c r="C40" s="21"/>
      <c r="D40" s="7">
        <f t="shared" si="2"/>
        <v>0</v>
      </c>
      <c r="E40" s="22"/>
      <c r="F40" s="12"/>
      <c r="G40" s="7">
        <f t="shared" si="3"/>
        <v>0</v>
      </c>
      <c r="H40" s="22"/>
      <c r="I40" s="23"/>
    </row>
    <row r="41" spans="1:9" ht="15">
      <c r="A41" s="8" t="s">
        <v>23</v>
      </c>
      <c r="B41" s="21"/>
      <c r="C41" s="21"/>
      <c r="D41" s="7">
        <f t="shared" si="2"/>
        <v>0</v>
      </c>
      <c r="E41" s="22"/>
      <c r="F41" s="12"/>
      <c r="G41" s="7">
        <f t="shared" si="3"/>
        <v>0</v>
      </c>
      <c r="H41" s="22"/>
      <c r="I41" s="23"/>
    </row>
    <row r="42" spans="1:9" ht="15">
      <c r="A42" s="8" t="s">
        <v>24</v>
      </c>
      <c r="B42" s="21">
        <v>110.64</v>
      </c>
      <c r="C42" s="21">
        <v>110.64</v>
      </c>
      <c r="D42" s="7">
        <f t="shared" si="2"/>
        <v>55.321</v>
      </c>
      <c r="E42" s="22">
        <v>55.321</v>
      </c>
      <c r="F42" s="12"/>
      <c r="G42" s="7">
        <f t="shared" si="3"/>
        <v>55.32</v>
      </c>
      <c r="H42" s="22">
        <v>55.32</v>
      </c>
      <c r="I42" s="23"/>
    </row>
    <row r="43" spans="1:9" ht="26.25">
      <c r="A43" s="31" t="s">
        <v>26</v>
      </c>
      <c r="B43" s="21">
        <v>57.82</v>
      </c>
      <c r="C43" s="21">
        <v>57.82</v>
      </c>
      <c r="D43" s="7">
        <f t="shared" si="2"/>
        <v>28.91</v>
      </c>
      <c r="E43" s="22"/>
      <c r="F43" s="12">
        <v>28.91</v>
      </c>
      <c r="G43" s="7">
        <f t="shared" si="3"/>
        <v>28.91</v>
      </c>
      <c r="H43" s="22"/>
      <c r="I43" s="23">
        <v>28.91</v>
      </c>
    </row>
    <row r="44" spans="1:9" ht="26.25">
      <c r="A44" s="8" t="s">
        <v>7</v>
      </c>
      <c r="B44" s="21"/>
      <c r="C44" s="21"/>
      <c r="D44" s="7">
        <f>+E44+F44</f>
        <v>0</v>
      </c>
      <c r="E44" s="22"/>
      <c r="F44" s="12"/>
      <c r="G44" s="7">
        <f t="shared" si="3"/>
        <v>0</v>
      </c>
      <c r="H44" s="22"/>
      <c r="I44" s="23"/>
    </row>
    <row r="45" spans="1:9" ht="15">
      <c r="A45" s="8" t="s">
        <v>8</v>
      </c>
      <c r="B45" s="21"/>
      <c r="C45" s="21"/>
      <c r="D45" s="7">
        <f t="shared" si="2"/>
        <v>0</v>
      </c>
      <c r="E45" s="22"/>
      <c r="F45" s="12"/>
      <c r="G45" s="7">
        <f t="shared" si="3"/>
        <v>0</v>
      </c>
      <c r="H45" s="22"/>
      <c r="I45" s="23"/>
    </row>
    <row r="46" spans="1:9" ht="15">
      <c r="A46" s="8" t="s">
        <v>9</v>
      </c>
      <c r="B46" s="21">
        <v>311.86</v>
      </c>
      <c r="C46" s="21">
        <v>311.86</v>
      </c>
      <c r="D46" s="7">
        <f t="shared" si="2"/>
        <v>155.93</v>
      </c>
      <c r="E46" s="22">
        <v>155.93</v>
      </c>
      <c r="F46" s="12"/>
      <c r="G46" s="7">
        <f t="shared" si="3"/>
        <v>155.93</v>
      </c>
      <c r="H46" s="22">
        <v>155.93</v>
      </c>
      <c r="I46" s="23"/>
    </row>
    <row r="47" spans="1:9" ht="25.5">
      <c r="A47" s="11" t="s">
        <v>17</v>
      </c>
      <c r="B47" s="25">
        <v>11478.09</v>
      </c>
      <c r="C47" s="25">
        <v>2863</v>
      </c>
      <c r="D47" s="7">
        <f t="shared" si="2"/>
        <v>798.74</v>
      </c>
      <c r="E47" s="25">
        <v>37.7</v>
      </c>
      <c r="F47" s="25">
        <v>761.04</v>
      </c>
      <c r="G47" s="7">
        <f t="shared" si="3"/>
        <v>798.74</v>
      </c>
      <c r="H47" s="25">
        <v>37.7</v>
      </c>
      <c r="I47" s="25">
        <v>761.04</v>
      </c>
    </row>
    <row r="48" spans="1:9" ht="15">
      <c r="A48" s="8" t="s">
        <v>10</v>
      </c>
      <c r="B48" s="20"/>
      <c r="C48" s="20"/>
      <c r="D48" s="7">
        <f t="shared" si="2"/>
        <v>0</v>
      </c>
      <c r="E48" s="20"/>
      <c r="F48" s="20"/>
      <c r="G48" s="7">
        <f t="shared" si="3"/>
        <v>0</v>
      </c>
      <c r="H48" s="20"/>
      <c r="I48" s="20"/>
    </row>
    <row r="49" spans="1:9" s="29" customFormat="1" ht="15">
      <c r="A49" s="27" t="s">
        <v>11</v>
      </c>
      <c r="B49" s="28">
        <f>+B7</f>
        <v>16324.17</v>
      </c>
      <c r="C49" s="28">
        <f aca="true" t="shared" si="14" ref="C49:I49">+C7</f>
        <v>7709.08</v>
      </c>
      <c r="D49" s="28">
        <f t="shared" si="14"/>
        <v>3221.781</v>
      </c>
      <c r="E49" s="28">
        <f t="shared" si="14"/>
        <v>735.681</v>
      </c>
      <c r="F49" s="28">
        <f t="shared" si="14"/>
        <v>2486.1000000000004</v>
      </c>
      <c r="G49" s="28">
        <f t="shared" si="14"/>
        <v>3221.7799999999997</v>
      </c>
      <c r="H49" s="28">
        <f t="shared" si="14"/>
        <v>1815.3600000000001</v>
      </c>
      <c r="I49" s="28">
        <f t="shared" si="14"/>
        <v>2486.1000000000004</v>
      </c>
    </row>
    <row r="50" spans="1:9" s="29" customFormat="1" ht="30" customHeight="1">
      <c r="A50" s="30" t="s">
        <v>45</v>
      </c>
      <c r="B50" s="28">
        <f>+B9+B26+B31+B39+B41+B42+B43+B45</f>
        <v>4209.02</v>
      </c>
      <c r="C50" s="28">
        <f aca="true" t="shared" si="15" ref="C50:I50">+C9+C26+C31+C39+C41+C42+C43+C45</f>
        <v>4209.02</v>
      </c>
      <c r="D50" s="28">
        <f t="shared" si="15"/>
        <v>2104.511</v>
      </c>
      <c r="E50" s="28">
        <f t="shared" si="15"/>
        <v>542.051</v>
      </c>
      <c r="F50" s="28">
        <f t="shared" si="15"/>
        <v>1562.4600000000003</v>
      </c>
      <c r="G50" s="28">
        <f t="shared" si="15"/>
        <v>2104.51</v>
      </c>
      <c r="H50" s="28">
        <f t="shared" si="15"/>
        <v>1621.73</v>
      </c>
      <c r="I50" s="28">
        <f t="shared" si="15"/>
        <v>1562.4600000000003</v>
      </c>
    </row>
    <row r="51" spans="1:9" s="29" customFormat="1" ht="30">
      <c r="A51" s="30" t="s">
        <v>12</v>
      </c>
      <c r="B51" s="30">
        <f>+B10+B24+B27+B40+B44+B46+B48+B29+B35+B14+B17+B20+B23</f>
        <v>637.06</v>
      </c>
      <c r="C51" s="30">
        <f aca="true" t="shared" si="16" ref="C51:I51">+C10+C24+C27+C40+C44+C46+C48+C29+C35+C14+C17+C20+C23</f>
        <v>637.06</v>
      </c>
      <c r="D51" s="30">
        <f t="shared" si="16"/>
        <v>318.53</v>
      </c>
      <c r="E51" s="30">
        <f t="shared" si="16"/>
        <v>155.93</v>
      </c>
      <c r="F51" s="30">
        <f t="shared" si="16"/>
        <v>162.6</v>
      </c>
      <c r="G51" s="30">
        <f t="shared" si="16"/>
        <v>318.53</v>
      </c>
      <c r="H51" s="30">
        <f t="shared" si="16"/>
        <v>155.93</v>
      </c>
      <c r="I51" s="30">
        <f t="shared" si="16"/>
        <v>162.6</v>
      </c>
    </row>
    <row r="53" ht="12.75">
      <c r="A53" s="17" t="s">
        <v>13</v>
      </c>
    </row>
    <row r="55" spans="1:7" ht="12.75">
      <c r="A55" s="18" t="s">
        <v>15</v>
      </c>
      <c r="G55" s="18" t="s">
        <v>14</v>
      </c>
    </row>
    <row r="56" spans="1:7" ht="12.75">
      <c r="A56" s="13" t="s">
        <v>50</v>
      </c>
      <c r="G56" s="13" t="s">
        <v>49</v>
      </c>
    </row>
    <row r="57" ht="12.75">
      <c r="H57" s="19"/>
    </row>
  </sheetData>
  <sheetProtection/>
  <mergeCells count="7">
    <mergeCell ref="A1:I1"/>
    <mergeCell ref="A2:I2"/>
    <mergeCell ref="A4:A5"/>
    <mergeCell ref="B4:B5"/>
    <mergeCell ref="C4:C5"/>
    <mergeCell ref="D4:F4"/>
    <mergeCell ref="G4:I4"/>
  </mergeCells>
  <printOptions horizontalCentered="1" verticalCentered="1"/>
  <pageMargins left="0.1968503937007874" right="0.1968503937007874" top="0" bottom="0" header="0" footer="0"/>
  <pageSetup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I55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I2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38" t="s">
        <v>28</v>
      </c>
      <c r="B1" s="38"/>
      <c r="C1" s="38"/>
      <c r="D1" s="38"/>
      <c r="E1" s="38"/>
      <c r="F1" s="38"/>
      <c r="G1" s="38"/>
      <c r="H1" s="38"/>
      <c r="I1" s="38"/>
    </row>
    <row r="2" spans="1:9" ht="16.5">
      <c r="A2" s="39" t="s">
        <v>56</v>
      </c>
      <c r="B2" s="39"/>
      <c r="C2" s="39"/>
      <c r="D2" s="39"/>
      <c r="E2" s="39"/>
      <c r="F2" s="39"/>
      <c r="G2" s="39"/>
      <c r="H2" s="39"/>
      <c r="I2" s="39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0" t="s">
        <v>1</v>
      </c>
      <c r="B4" s="41" t="s">
        <v>39</v>
      </c>
      <c r="C4" s="41" t="s">
        <v>40</v>
      </c>
      <c r="D4" s="42" t="s">
        <v>54</v>
      </c>
      <c r="E4" s="43"/>
      <c r="F4" s="43"/>
      <c r="G4" s="42" t="s">
        <v>55</v>
      </c>
      <c r="H4" s="43"/>
      <c r="I4" s="43"/>
    </row>
    <row r="5" spans="1:9" ht="25.5">
      <c r="A5" s="40"/>
      <c r="B5" s="41"/>
      <c r="C5" s="41"/>
      <c r="D5" s="4" t="s">
        <v>16</v>
      </c>
      <c r="E5" s="4" t="s">
        <v>2</v>
      </c>
      <c r="F5" s="4" t="s">
        <v>3</v>
      </c>
      <c r="G5" s="4" t="s">
        <v>16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18</v>
      </c>
      <c r="E6" s="6">
        <v>3</v>
      </c>
      <c r="F6" s="6">
        <v>4</v>
      </c>
      <c r="G6" s="6" t="s">
        <v>19</v>
      </c>
      <c r="H6" s="6">
        <v>6</v>
      </c>
      <c r="I6" s="6">
        <v>7</v>
      </c>
    </row>
    <row r="7" spans="1:9" s="14" customFormat="1" ht="21" customHeight="1">
      <c r="A7" s="26" t="s">
        <v>20</v>
      </c>
      <c r="B7" s="10">
        <f>+B8+B11+B24+B25+B30+B38+B41+B42+B43+B44+B45+B46+B47+B48</f>
        <v>18472.260000000002</v>
      </c>
      <c r="C7" s="10">
        <f aca="true" t="shared" si="0" ref="C7:I7">+C8+C11+C24+C25+C30+C38+C41+C42+C43+C44+C45+C46+C47+C48</f>
        <v>9857.170000000002</v>
      </c>
      <c r="D7" s="10">
        <f t="shared" si="0"/>
        <v>2901.6400000000003</v>
      </c>
      <c r="E7" s="10">
        <f t="shared" si="0"/>
        <v>79.08</v>
      </c>
      <c r="F7" s="10">
        <f t="shared" si="0"/>
        <v>2822.56</v>
      </c>
      <c r="G7" s="10">
        <f t="shared" si="0"/>
        <v>9857.16</v>
      </c>
      <c r="H7" s="10">
        <f t="shared" si="0"/>
        <v>1640.3500000000004</v>
      </c>
      <c r="I7" s="10">
        <f t="shared" si="0"/>
        <v>8216.81</v>
      </c>
    </row>
    <row r="8" spans="1:9" s="14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48">+E8+F8</f>
        <v>0</v>
      </c>
      <c r="E8" s="10">
        <f t="shared" si="1"/>
        <v>0</v>
      </c>
      <c r="F8" s="10">
        <f t="shared" si="1"/>
        <v>0</v>
      </c>
      <c r="G8" s="7">
        <f aca="true" t="shared" si="3" ref="G8:G48">+H8+I8</f>
        <v>0</v>
      </c>
      <c r="H8" s="10">
        <f t="shared" si="1"/>
        <v>0</v>
      </c>
      <c r="I8" s="10">
        <f t="shared" si="1"/>
        <v>0</v>
      </c>
    </row>
    <row r="9" spans="1:9" s="14" customFormat="1" ht="13.5" customHeight="1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</row>
    <row r="11" spans="1:9" s="14" customFormat="1" ht="24" customHeight="1">
      <c r="A11" s="8" t="s">
        <v>22</v>
      </c>
      <c r="B11" s="10">
        <f>+B12+B15+B18+B21</f>
        <v>0</v>
      </c>
      <c r="C11" s="10">
        <f aca="true" t="shared" si="4" ref="C11:I11">+C12+C15+C18+C21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</row>
    <row r="12" spans="1:9" s="14" customFormat="1" ht="15">
      <c r="A12" s="37" t="s">
        <v>36</v>
      </c>
      <c r="B12" s="10">
        <f>+B13+B14</f>
        <v>0</v>
      </c>
      <c r="C12" s="10">
        <f aca="true" t="shared" si="5" ref="C12:I12">+C13+C14</f>
        <v>0</v>
      </c>
      <c r="D12" s="10">
        <f t="shared" si="5"/>
        <v>0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</row>
    <row r="13" spans="1:9" s="14" customFormat="1" ht="15">
      <c r="A13" s="37" t="s">
        <v>37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</row>
    <row r="14" spans="1:9" s="14" customFormat="1" ht="15">
      <c r="A14" s="37" t="s">
        <v>38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</row>
    <row r="15" spans="1:9" s="14" customFormat="1" ht="25.5">
      <c r="A15" s="37" t="s">
        <v>46</v>
      </c>
      <c r="B15" s="10">
        <f>+B16+B17</f>
        <v>0</v>
      </c>
      <c r="C15" s="10">
        <f aca="true" t="shared" si="6" ref="C15:I15">+C16+C17</f>
        <v>0</v>
      </c>
      <c r="D15" s="10">
        <f t="shared" si="6"/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</row>
    <row r="16" spans="1:9" s="14" customFormat="1" ht="15">
      <c r="A16" s="37" t="s">
        <v>37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15">
      <c r="A17" s="37" t="s">
        <v>38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25.5" customHeight="1">
      <c r="A18" s="37" t="s">
        <v>47</v>
      </c>
      <c r="B18" s="10">
        <f>+B19+B20</f>
        <v>0</v>
      </c>
      <c r="C18" s="10">
        <f aca="true" t="shared" si="7" ref="C18:I18">+C19+C20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</row>
    <row r="19" spans="1:9" s="14" customFormat="1" ht="15">
      <c r="A19" s="37" t="s">
        <v>37</v>
      </c>
      <c r="B19" s="10"/>
      <c r="C19" s="10"/>
      <c r="D19" s="7">
        <f>+E19+F19</f>
        <v>0</v>
      </c>
      <c r="E19" s="10"/>
      <c r="F19" s="10"/>
      <c r="G19" s="7">
        <f>+H19+I19</f>
        <v>0</v>
      </c>
      <c r="H19" s="10"/>
      <c r="I19" s="10"/>
    </row>
    <row r="20" spans="1:9" s="14" customFormat="1" ht="15">
      <c r="A20" s="37" t="s">
        <v>38</v>
      </c>
      <c r="B20" s="10"/>
      <c r="C20" s="10"/>
      <c r="D20" s="7">
        <f>+E20+F20</f>
        <v>0</v>
      </c>
      <c r="E20" s="10"/>
      <c r="F20" s="10"/>
      <c r="G20" s="7">
        <f>+H20+I20</f>
        <v>0</v>
      </c>
      <c r="H20" s="10"/>
      <c r="I20" s="10"/>
    </row>
    <row r="21" spans="1:9" s="14" customFormat="1" ht="25.5">
      <c r="A21" s="37" t="s">
        <v>48</v>
      </c>
      <c r="B21" s="10">
        <f>+B22+B23</f>
        <v>0</v>
      </c>
      <c r="C21" s="10">
        <f aca="true" t="shared" si="8" ref="C21:I21">+C22+C23</f>
        <v>0</v>
      </c>
      <c r="D21" s="10">
        <f t="shared" si="8"/>
        <v>0</v>
      </c>
      <c r="E21" s="10">
        <f t="shared" si="8"/>
        <v>0</v>
      </c>
      <c r="F21" s="10">
        <f t="shared" si="8"/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</row>
    <row r="22" spans="1:9" s="14" customFormat="1" ht="15">
      <c r="A22" s="37" t="s">
        <v>37</v>
      </c>
      <c r="B22" s="10"/>
      <c r="C22" s="10"/>
      <c r="D22" s="7">
        <f>+E22+F22</f>
        <v>0</v>
      </c>
      <c r="E22" s="10"/>
      <c r="F22" s="10"/>
      <c r="G22" s="7">
        <f>+H22+I22</f>
        <v>0</v>
      </c>
      <c r="H22" s="10"/>
      <c r="I22" s="10"/>
    </row>
    <row r="23" spans="1:9" s="14" customFormat="1" ht="15">
      <c r="A23" s="37" t="s">
        <v>38</v>
      </c>
      <c r="B23" s="10"/>
      <c r="C23" s="10"/>
      <c r="D23" s="7">
        <f>+E23+F23</f>
        <v>0</v>
      </c>
      <c r="E23" s="10"/>
      <c r="F23" s="10"/>
      <c r="G23" s="7">
        <f>+H23+I23</f>
        <v>0</v>
      </c>
      <c r="H23" s="10"/>
      <c r="I23" s="10"/>
    </row>
    <row r="24" spans="1:9" s="14" customFormat="1" ht="15">
      <c r="A24" s="33" t="s">
        <v>21</v>
      </c>
      <c r="B24" s="10"/>
      <c r="C24" s="10"/>
      <c r="D24" s="7">
        <f t="shared" si="2"/>
        <v>0</v>
      </c>
      <c r="E24" s="10"/>
      <c r="F24" s="10"/>
      <c r="G24" s="7">
        <f t="shared" si="3"/>
        <v>0</v>
      </c>
      <c r="H24" s="10"/>
      <c r="I24" s="10"/>
    </row>
    <row r="25" spans="1:9" ht="15">
      <c r="A25" s="16" t="s">
        <v>27</v>
      </c>
      <c r="B25" s="24">
        <f>+B26+B27+B28+B29</f>
        <v>4369.360000000001</v>
      </c>
      <c r="C25" s="24">
        <f aca="true" t="shared" si="9" ref="C25:I25">+C26+C27+C28+C29</f>
        <v>4369.360000000001</v>
      </c>
      <c r="D25" s="24">
        <f t="shared" si="9"/>
        <v>1461.54</v>
      </c>
      <c r="E25" s="24">
        <f t="shared" si="9"/>
        <v>0</v>
      </c>
      <c r="F25" s="24">
        <f t="shared" si="9"/>
        <v>1461.54</v>
      </c>
      <c r="G25" s="24">
        <f t="shared" si="9"/>
        <v>4369.360000000001</v>
      </c>
      <c r="H25" s="24">
        <f t="shared" si="9"/>
        <v>21.68</v>
      </c>
      <c r="I25" s="24">
        <f t="shared" si="9"/>
        <v>4347.68</v>
      </c>
    </row>
    <row r="26" spans="1:9" ht="15">
      <c r="A26" s="15" t="s">
        <v>4</v>
      </c>
      <c r="B26" s="20">
        <v>3861.17</v>
      </c>
      <c r="C26" s="20">
        <v>3861.17</v>
      </c>
      <c r="D26" s="7">
        <f t="shared" si="2"/>
        <v>1296.66</v>
      </c>
      <c r="E26" s="20">
        <v>0</v>
      </c>
      <c r="F26" s="20">
        <v>1296.66</v>
      </c>
      <c r="G26" s="7">
        <f t="shared" si="3"/>
        <v>3861.17</v>
      </c>
      <c r="H26" s="21">
        <f>E26+'MACHETA PNS FEBRUARIE'!H26</f>
        <v>13.3</v>
      </c>
      <c r="I26" s="20">
        <f>F26+'MACHETA PNS FEBRUARIE'!I26</f>
        <v>3847.87</v>
      </c>
    </row>
    <row r="27" spans="1:9" ht="15">
      <c r="A27" s="15" t="s">
        <v>5</v>
      </c>
      <c r="B27" s="20">
        <v>499.81</v>
      </c>
      <c r="C27" s="20">
        <v>499.81</v>
      </c>
      <c r="D27" s="7">
        <f t="shared" si="2"/>
        <v>164.88</v>
      </c>
      <c r="E27" s="20"/>
      <c r="F27" s="20">
        <v>164.88</v>
      </c>
      <c r="G27" s="7">
        <f t="shared" si="3"/>
        <v>499.81</v>
      </c>
      <c r="H27" s="21"/>
      <c r="I27" s="20">
        <f>F27+'MACHETA PNS FEBRUARIE'!I27</f>
        <v>499.81</v>
      </c>
    </row>
    <row r="28" spans="1:9" ht="26.25">
      <c r="A28" s="9" t="s">
        <v>6</v>
      </c>
      <c r="B28" s="20"/>
      <c r="C28" s="20"/>
      <c r="D28" s="7">
        <f t="shared" si="2"/>
        <v>0</v>
      </c>
      <c r="E28" s="20"/>
      <c r="F28" s="20"/>
      <c r="G28" s="7">
        <f t="shared" si="3"/>
        <v>0</v>
      </c>
      <c r="H28" s="20"/>
      <c r="I28" s="20"/>
    </row>
    <row r="29" spans="1:9" ht="15">
      <c r="A29" s="34" t="s">
        <v>29</v>
      </c>
      <c r="B29" s="20">
        <v>8.38</v>
      </c>
      <c r="C29" s="20">
        <v>8.38</v>
      </c>
      <c r="D29" s="7">
        <f t="shared" si="2"/>
        <v>0</v>
      </c>
      <c r="E29" s="20"/>
      <c r="F29" s="20"/>
      <c r="G29" s="7">
        <f t="shared" si="3"/>
        <v>8.38</v>
      </c>
      <c r="H29" s="21">
        <f>E29+'MACHETA PNS FEBRUARIE'!H29</f>
        <v>8.38</v>
      </c>
      <c r="I29" s="20"/>
    </row>
    <row r="30" spans="1:9" ht="15">
      <c r="A30" s="36" t="s">
        <v>31</v>
      </c>
      <c r="B30" s="20">
        <f>+B31+B34+B35+B36+B37</f>
        <v>2128.16</v>
      </c>
      <c r="C30" s="20">
        <f aca="true" t="shared" si="10" ref="C30:I30">+C31+C34+C35+C36+C37</f>
        <v>2128.16</v>
      </c>
      <c r="D30" s="20">
        <f t="shared" si="10"/>
        <v>386.45</v>
      </c>
      <c r="E30" s="20">
        <f t="shared" si="10"/>
        <v>0</v>
      </c>
      <c r="F30" s="20">
        <f t="shared" si="10"/>
        <v>386.45</v>
      </c>
      <c r="G30" s="20">
        <f t="shared" si="10"/>
        <v>2128.16</v>
      </c>
      <c r="H30" s="20">
        <f t="shared" si="10"/>
        <v>1079.68</v>
      </c>
      <c r="I30" s="20">
        <f t="shared" si="10"/>
        <v>1048.48</v>
      </c>
    </row>
    <row r="31" spans="1:9" ht="15">
      <c r="A31" s="35" t="s">
        <v>44</v>
      </c>
      <c r="B31" s="21">
        <f aca="true" t="shared" si="11" ref="B31:G31">+B32+B33</f>
        <v>2128.16</v>
      </c>
      <c r="C31" s="21">
        <f t="shared" si="11"/>
        <v>2128.16</v>
      </c>
      <c r="D31" s="21">
        <f t="shared" si="11"/>
        <v>386.45</v>
      </c>
      <c r="E31" s="21">
        <f t="shared" si="11"/>
        <v>0</v>
      </c>
      <c r="F31" s="21">
        <f t="shared" si="11"/>
        <v>386.45</v>
      </c>
      <c r="G31" s="32">
        <f t="shared" si="11"/>
        <v>2128.16</v>
      </c>
      <c r="H31" s="21">
        <f>E31+'MACHETA PNS FEBRUARIE'!H31</f>
        <v>1079.68</v>
      </c>
      <c r="I31" s="20">
        <f>F31+'MACHETA PNS FEBRUARIE'!I31</f>
        <v>1048.48</v>
      </c>
    </row>
    <row r="32" spans="1:9" ht="15">
      <c r="A32" s="35" t="s">
        <v>42</v>
      </c>
      <c r="B32" s="21">
        <v>2098.45</v>
      </c>
      <c r="C32" s="21">
        <v>2098.45</v>
      </c>
      <c r="D32" s="32">
        <f aca="true" t="shared" si="12" ref="D32:D37">+E32+F32</f>
        <v>356.74</v>
      </c>
      <c r="E32" s="22"/>
      <c r="F32" s="12">
        <v>356.74</v>
      </c>
      <c r="G32" s="7">
        <f t="shared" si="3"/>
        <v>2098.45</v>
      </c>
      <c r="H32" s="21">
        <f>E32+'MACHETA PNS FEBRUARIE'!H32</f>
        <v>1079.68</v>
      </c>
      <c r="I32" s="20">
        <f>F32+'MACHETA PNS FEBRUARIE'!I32</f>
        <v>1018.77</v>
      </c>
    </row>
    <row r="33" spans="1:9" ht="15">
      <c r="A33" s="35" t="s">
        <v>43</v>
      </c>
      <c r="B33" s="21">
        <v>29.71</v>
      </c>
      <c r="C33" s="21">
        <v>29.71</v>
      </c>
      <c r="D33" s="32">
        <f t="shared" si="12"/>
        <v>29.71</v>
      </c>
      <c r="E33" s="22"/>
      <c r="F33" s="12">
        <v>29.71</v>
      </c>
      <c r="G33" s="7">
        <f t="shared" si="3"/>
        <v>29.71</v>
      </c>
      <c r="H33" s="22"/>
      <c r="I33" s="20">
        <f>F33+'MACHETA PNS FEBRUARIE'!I33</f>
        <v>29.71</v>
      </c>
    </row>
    <row r="34" spans="1:9" ht="26.25">
      <c r="A34" s="35" t="s">
        <v>32</v>
      </c>
      <c r="B34" s="21"/>
      <c r="C34" s="21"/>
      <c r="D34" s="32">
        <f t="shared" si="12"/>
        <v>0</v>
      </c>
      <c r="E34" s="22"/>
      <c r="F34" s="12"/>
      <c r="G34" s="7">
        <f t="shared" si="3"/>
        <v>0</v>
      </c>
      <c r="H34" s="22"/>
      <c r="I34" s="23"/>
    </row>
    <row r="35" spans="1:9" ht="26.25">
      <c r="A35" s="35" t="s">
        <v>33</v>
      </c>
      <c r="B35" s="21"/>
      <c r="C35" s="21"/>
      <c r="D35" s="32">
        <f t="shared" si="12"/>
        <v>0</v>
      </c>
      <c r="E35" s="22"/>
      <c r="F35" s="12"/>
      <c r="G35" s="7">
        <f t="shared" si="3"/>
        <v>0</v>
      </c>
      <c r="H35" s="22"/>
      <c r="I35" s="23"/>
    </row>
    <row r="36" spans="1:9" ht="29.25" customHeight="1">
      <c r="A36" s="35" t="s">
        <v>34</v>
      </c>
      <c r="B36" s="21"/>
      <c r="C36" s="21"/>
      <c r="D36" s="32">
        <f t="shared" si="12"/>
        <v>0</v>
      </c>
      <c r="E36" s="22"/>
      <c r="F36" s="12"/>
      <c r="G36" s="7">
        <f t="shared" si="3"/>
        <v>0</v>
      </c>
      <c r="H36" s="22"/>
      <c r="I36" s="23"/>
    </row>
    <row r="37" spans="1:9" ht="16.5" customHeight="1">
      <c r="A37" s="35" t="s">
        <v>35</v>
      </c>
      <c r="B37" s="21"/>
      <c r="C37" s="21"/>
      <c r="D37" s="32">
        <f t="shared" si="12"/>
        <v>0</v>
      </c>
      <c r="E37" s="22"/>
      <c r="F37" s="12"/>
      <c r="G37" s="7">
        <f t="shared" si="3"/>
        <v>0</v>
      </c>
      <c r="H37" s="22"/>
      <c r="I37" s="23"/>
    </row>
    <row r="38" spans="1:9" ht="15">
      <c r="A38" s="8" t="s">
        <v>25</v>
      </c>
      <c r="B38" s="32">
        <f>+B39+B40</f>
        <v>57.68</v>
      </c>
      <c r="C38" s="32">
        <f>+C39+C40</f>
        <v>57.68</v>
      </c>
      <c r="D38" s="7">
        <f t="shared" si="2"/>
        <v>10.22</v>
      </c>
      <c r="E38" s="32">
        <f>+E39+E40</f>
        <v>0</v>
      </c>
      <c r="F38" s="32">
        <f>+F39+F40</f>
        <v>10.22</v>
      </c>
      <c r="G38" s="7">
        <f t="shared" si="3"/>
        <v>57.68</v>
      </c>
      <c r="H38" s="32">
        <f>+H39+H40</f>
        <v>18.65</v>
      </c>
      <c r="I38" s="32">
        <f>+I39+I40</f>
        <v>39.03</v>
      </c>
    </row>
    <row r="39" spans="1:9" ht="15">
      <c r="A39" s="9" t="s">
        <v>4</v>
      </c>
      <c r="B39" s="21">
        <v>57.68</v>
      </c>
      <c r="C39" s="21">
        <v>57.68</v>
      </c>
      <c r="D39" s="7">
        <f t="shared" si="2"/>
        <v>10.22</v>
      </c>
      <c r="E39" s="22"/>
      <c r="F39" s="12">
        <v>10.22</v>
      </c>
      <c r="G39" s="7">
        <f t="shared" si="3"/>
        <v>57.68</v>
      </c>
      <c r="H39" s="21">
        <f>E39+'MACHETA PNS FEBRUARIE'!H39</f>
        <v>18.65</v>
      </c>
      <c r="I39" s="20">
        <f>F39+'MACHETA PNS FEBRUARIE'!I39</f>
        <v>39.03</v>
      </c>
    </row>
    <row r="40" spans="1:9" ht="15">
      <c r="A40" s="9" t="s">
        <v>5</v>
      </c>
      <c r="B40" s="21"/>
      <c r="C40" s="21"/>
      <c r="D40" s="7">
        <f t="shared" si="2"/>
        <v>0</v>
      </c>
      <c r="E40" s="22"/>
      <c r="F40" s="12"/>
      <c r="G40" s="7">
        <f t="shared" si="3"/>
        <v>0</v>
      </c>
      <c r="H40" s="22"/>
      <c r="I40" s="23"/>
    </row>
    <row r="41" spans="1:9" ht="15">
      <c r="A41" s="8" t="s">
        <v>23</v>
      </c>
      <c r="B41" s="21"/>
      <c r="C41" s="21"/>
      <c r="D41" s="7">
        <f t="shared" si="2"/>
        <v>0</v>
      </c>
      <c r="E41" s="22"/>
      <c r="F41" s="12"/>
      <c r="G41" s="7">
        <f t="shared" si="3"/>
        <v>0</v>
      </c>
      <c r="H41" s="22"/>
      <c r="I41" s="23"/>
    </row>
    <row r="42" spans="1:9" ht="15">
      <c r="A42" s="8" t="s">
        <v>24</v>
      </c>
      <c r="B42" s="21">
        <v>55.32</v>
      </c>
      <c r="C42" s="21">
        <v>55.32</v>
      </c>
      <c r="D42" s="7">
        <f t="shared" si="2"/>
        <v>0</v>
      </c>
      <c r="E42" s="22">
        <v>0</v>
      </c>
      <c r="F42" s="12"/>
      <c r="G42" s="7">
        <f t="shared" si="3"/>
        <v>55.32</v>
      </c>
      <c r="H42" s="21">
        <f>E42+'MACHETA PNS FEBRUARIE'!H42</f>
        <v>55.32</v>
      </c>
      <c r="I42" s="23"/>
    </row>
    <row r="43" spans="1:9" ht="26.25">
      <c r="A43" s="31" t="s">
        <v>26</v>
      </c>
      <c r="B43" s="21">
        <v>113.77</v>
      </c>
      <c r="C43" s="21">
        <v>113.77</v>
      </c>
      <c r="D43" s="7">
        <f t="shared" si="2"/>
        <v>42.74</v>
      </c>
      <c r="E43" s="22"/>
      <c r="F43" s="12">
        <v>42.74</v>
      </c>
      <c r="G43" s="7">
        <f t="shared" si="3"/>
        <v>113.77000000000001</v>
      </c>
      <c r="H43" s="21">
        <f>E43+'MACHETA PNS IAN'!H43</f>
        <v>0</v>
      </c>
      <c r="I43" s="20">
        <f>F43+'MACHETA PNS FEBRUARIE'!I43</f>
        <v>113.77000000000001</v>
      </c>
    </row>
    <row r="44" spans="1:9" ht="26.25">
      <c r="A44" s="8" t="s">
        <v>7</v>
      </c>
      <c r="B44" s="21"/>
      <c r="C44" s="21"/>
      <c r="D44" s="7">
        <f>+E44+F44</f>
        <v>0</v>
      </c>
      <c r="E44" s="22"/>
      <c r="F44" s="12"/>
      <c r="G44" s="7">
        <f t="shared" si="3"/>
        <v>0</v>
      </c>
      <c r="H44" s="22"/>
      <c r="I44" s="23"/>
    </row>
    <row r="45" spans="1:9" ht="15">
      <c r="A45" s="8" t="s">
        <v>8</v>
      </c>
      <c r="B45" s="21"/>
      <c r="C45" s="21"/>
      <c r="D45" s="7">
        <f t="shared" si="2"/>
        <v>0</v>
      </c>
      <c r="E45" s="22"/>
      <c r="F45" s="12"/>
      <c r="G45" s="7">
        <f t="shared" si="3"/>
        <v>0</v>
      </c>
      <c r="H45" s="22"/>
      <c r="I45" s="23"/>
    </row>
    <row r="46" spans="1:9" ht="15">
      <c r="A46" s="8" t="s">
        <v>9</v>
      </c>
      <c r="B46" s="21">
        <v>269.88</v>
      </c>
      <c r="C46" s="21">
        <v>269.88</v>
      </c>
      <c r="D46" s="7">
        <f t="shared" si="2"/>
        <v>0</v>
      </c>
      <c r="E46" s="22"/>
      <c r="F46" s="12"/>
      <c r="G46" s="7">
        <f t="shared" si="3"/>
        <v>269.87</v>
      </c>
      <c r="H46" s="21">
        <f>E46+'MACHETA PNS FEBRUARIE'!H46</f>
        <v>269.87</v>
      </c>
      <c r="I46" s="7">
        <f>+J46+K46</f>
        <v>0</v>
      </c>
    </row>
    <row r="47" spans="1:9" ht="25.5">
      <c r="A47" s="11" t="s">
        <v>17</v>
      </c>
      <c r="B47" s="25">
        <v>11478.09</v>
      </c>
      <c r="C47" s="25">
        <v>2863</v>
      </c>
      <c r="D47" s="7">
        <f t="shared" si="2"/>
        <v>1000.69</v>
      </c>
      <c r="E47" s="25">
        <v>79.08</v>
      </c>
      <c r="F47" s="25">
        <v>921.61</v>
      </c>
      <c r="G47" s="7">
        <f t="shared" si="3"/>
        <v>2863</v>
      </c>
      <c r="H47" s="21">
        <f>E47+'MACHETA PNS FEBRUARIE'!H47</f>
        <v>195.15</v>
      </c>
      <c r="I47" s="20">
        <f>F47+'MACHETA PNS FEBRUARIE'!I47</f>
        <v>2667.85</v>
      </c>
    </row>
    <row r="48" spans="1:9" ht="15">
      <c r="A48" s="8" t="s">
        <v>10</v>
      </c>
      <c r="B48" s="20"/>
      <c r="C48" s="20"/>
      <c r="D48" s="7">
        <f t="shared" si="2"/>
        <v>0</v>
      </c>
      <c r="E48" s="20"/>
      <c r="F48" s="20"/>
      <c r="G48" s="7">
        <f t="shared" si="3"/>
        <v>0</v>
      </c>
      <c r="H48" s="20"/>
      <c r="I48" s="20"/>
    </row>
    <row r="49" spans="1:9" s="29" customFormat="1" ht="15">
      <c r="A49" s="27" t="s">
        <v>11</v>
      </c>
      <c r="B49" s="28">
        <f>+B7</f>
        <v>18472.260000000002</v>
      </c>
      <c r="C49" s="28">
        <f aca="true" t="shared" si="13" ref="C49:I49">+C7</f>
        <v>9857.170000000002</v>
      </c>
      <c r="D49" s="28">
        <f t="shared" si="13"/>
        <v>2901.6400000000003</v>
      </c>
      <c r="E49" s="28">
        <f t="shared" si="13"/>
        <v>79.08</v>
      </c>
      <c r="F49" s="28">
        <f t="shared" si="13"/>
        <v>2822.56</v>
      </c>
      <c r="G49" s="28">
        <f t="shared" si="13"/>
        <v>9857.16</v>
      </c>
      <c r="H49" s="28">
        <f t="shared" si="13"/>
        <v>1640.3500000000004</v>
      </c>
      <c r="I49" s="28">
        <f t="shared" si="13"/>
        <v>8216.81</v>
      </c>
    </row>
    <row r="50" spans="1:9" s="29" customFormat="1" ht="30" customHeight="1">
      <c r="A50" s="30" t="s">
        <v>45</v>
      </c>
      <c r="B50" s="28">
        <f>+B9+B26+B31+B39+B41+B42+B43+B45</f>
        <v>6216.1</v>
      </c>
      <c r="C50" s="28">
        <f aca="true" t="shared" si="14" ref="C50:I50">+C9+C26+C31+C39+C41+C42+C43+C45</f>
        <v>6216.1</v>
      </c>
      <c r="D50" s="28">
        <f t="shared" si="14"/>
        <v>1736.0700000000002</v>
      </c>
      <c r="E50" s="28">
        <f t="shared" si="14"/>
        <v>0</v>
      </c>
      <c r="F50" s="28">
        <f t="shared" si="14"/>
        <v>1736.0700000000002</v>
      </c>
      <c r="G50" s="28">
        <f t="shared" si="14"/>
        <v>6216.1</v>
      </c>
      <c r="H50" s="28">
        <f t="shared" si="14"/>
        <v>1166.95</v>
      </c>
      <c r="I50" s="28">
        <f t="shared" si="14"/>
        <v>5049.150000000001</v>
      </c>
    </row>
    <row r="51" spans="1:9" s="29" customFormat="1" ht="30">
      <c r="A51" s="30" t="s">
        <v>12</v>
      </c>
      <c r="B51" s="30">
        <f>+B10+B24+B27+B40+B44+B46+B48+B29+B35+B14+B17+B20+B23</f>
        <v>778.07</v>
      </c>
      <c r="C51" s="30">
        <f aca="true" t="shared" si="15" ref="C51:I51">+C10+C24+C27+C40+C44+C46+C48+C29+C35+C14+C17+C20+C23</f>
        <v>778.07</v>
      </c>
      <c r="D51" s="30">
        <f t="shared" si="15"/>
        <v>164.88</v>
      </c>
      <c r="E51" s="30">
        <f t="shared" si="15"/>
        <v>0</v>
      </c>
      <c r="F51" s="30">
        <f t="shared" si="15"/>
        <v>164.88</v>
      </c>
      <c r="G51" s="30">
        <f t="shared" si="15"/>
        <v>778.0600000000001</v>
      </c>
      <c r="H51" s="30">
        <f t="shared" si="15"/>
        <v>278.25</v>
      </c>
      <c r="I51" s="30">
        <f t="shared" si="15"/>
        <v>499.81</v>
      </c>
    </row>
    <row r="52" ht="12.75">
      <c r="A52" s="17" t="s">
        <v>13</v>
      </c>
    </row>
    <row r="53" spans="1:7" ht="12.75">
      <c r="A53" s="18" t="s">
        <v>15</v>
      </c>
      <c r="G53" s="18" t="s">
        <v>14</v>
      </c>
    </row>
    <row r="54" spans="1:7" ht="12.75">
      <c r="A54" s="13" t="s">
        <v>50</v>
      </c>
      <c r="G54" s="13" t="s">
        <v>49</v>
      </c>
    </row>
    <row r="55" ht="12.75">
      <c r="H55" s="19"/>
    </row>
  </sheetData>
  <sheetProtection/>
  <mergeCells count="7">
    <mergeCell ref="A1:I1"/>
    <mergeCell ref="A2:I2"/>
    <mergeCell ref="A4:A5"/>
    <mergeCell ref="B4:B5"/>
    <mergeCell ref="C4:C5"/>
    <mergeCell ref="D4:F4"/>
    <mergeCell ref="G4:I4"/>
  </mergeCells>
  <printOptions horizontalCentered="1" verticalCentered="1"/>
  <pageMargins left="0.1968503937007874" right="0.1968503937007874" top="0" bottom="0" header="0" footer="0"/>
  <pageSetup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I57"/>
  <sheetViews>
    <sheetView zoomScale="95" zoomScaleNormal="95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51" sqref="G51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38" t="s">
        <v>28</v>
      </c>
      <c r="B1" s="38"/>
      <c r="C1" s="38"/>
      <c r="D1" s="38"/>
      <c r="E1" s="38"/>
      <c r="F1" s="38"/>
      <c r="G1" s="38"/>
      <c r="H1" s="38"/>
      <c r="I1" s="38"/>
    </row>
    <row r="2" spans="1:9" ht="16.5">
      <c r="A2" s="39" t="s">
        <v>53</v>
      </c>
      <c r="B2" s="39"/>
      <c r="C2" s="39"/>
      <c r="D2" s="39"/>
      <c r="E2" s="39"/>
      <c r="F2" s="39"/>
      <c r="G2" s="39"/>
      <c r="H2" s="39"/>
      <c r="I2" s="39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0" t="s">
        <v>1</v>
      </c>
      <c r="B4" s="41" t="s">
        <v>39</v>
      </c>
      <c r="C4" s="41" t="s">
        <v>40</v>
      </c>
      <c r="D4" s="42" t="s">
        <v>51</v>
      </c>
      <c r="E4" s="43"/>
      <c r="F4" s="43"/>
      <c r="G4" s="42" t="s">
        <v>52</v>
      </c>
      <c r="H4" s="43"/>
      <c r="I4" s="43"/>
    </row>
    <row r="5" spans="1:9" ht="25.5">
      <c r="A5" s="40"/>
      <c r="B5" s="41"/>
      <c r="C5" s="41"/>
      <c r="D5" s="4" t="s">
        <v>16</v>
      </c>
      <c r="E5" s="4" t="s">
        <v>2</v>
      </c>
      <c r="F5" s="4" t="s">
        <v>3</v>
      </c>
      <c r="G5" s="4" t="s">
        <v>16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18</v>
      </c>
      <c r="E6" s="6">
        <v>3</v>
      </c>
      <c r="F6" s="6">
        <v>4</v>
      </c>
      <c r="G6" s="6" t="s">
        <v>19</v>
      </c>
      <c r="H6" s="6">
        <v>6</v>
      </c>
      <c r="I6" s="6">
        <v>7</v>
      </c>
    </row>
    <row r="7" spans="1:9" s="14" customFormat="1" ht="24.75" customHeight="1">
      <c r="A7" s="26" t="s">
        <v>20</v>
      </c>
      <c r="B7" s="10">
        <f>+B8+B11+B24+B25+B30+B38+B41+B42+B43+B44+B45+B46+B47+B48</f>
        <v>16668.61</v>
      </c>
      <c r="C7" s="10">
        <f aca="true" t="shared" si="0" ref="C7:I7">+C8+C11+C24+C25+C30+C38+C41+C42+C43+C44+C45+C46+C47+C48</f>
        <v>8053.52</v>
      </c>
      <c r="D7" s="10">
        <f t="shared" si="0"/>
        <v>3733.7400000000002</v>
      </c>
      <c r="E7" s="10">
        <f t="shared" si="0"/>
        <v>825.59</v>
      </c>
      <c r="F7" s="10">
        <f t="shared" si="0"/>
        <v>2908.1499999999996</v>
      </c>
      <c r="G7" s="10">
        <f t="shared" si="0"/>
        <v>6955.52</v>
      </c>
      <c r="H7" s="10">
        <f t="shared" si="0"/>
        <v>1561.2700000000002</v>
      </c>
      <c r="I7" s="10">
        <f t="shared" si="0"/>
        <v>5394.25</v>
      </c>
    </row>
    <row r="8" spans="1:9" s="14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48">+E8+F8</f>
        <v>0</v>
      </c>
      <c r="E8" s="10">
        <f t="shared" si="1"/>
        <v>0</v>
      </c>
      <c r="F8" s="10">
        <f t="shared" si="1"/>
        <v>0</v>
      </c>
      <c r="G8" s="7">
        <f aca="true" t="shared" si="3" ref="G8:G48">+H8+I8</f>
        <v>0</v>
      </c>
      <c r="H8" s="10">
        <f t="shared" si="1"/>
        <v>0</v>
      </c>
      <c r="I8" s="10">
        <f t="shared" si="1"/>
        <v>0</v>
      </c>
    </row>
    <row r="9" spans="1:9" s="14" customFormat="1" ht="15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</row>
    <row r="11" spans="1:9" s="14" customFormat="1" ht="26.25">
      <c r="A11" s="8" t="s">
        <v>22</v>
      </c>
      <c r="B11" s="10">
        <f>+B12+B15+B18+B21</f>
        <v>0</v>
      </c>
      <c r="C11" s="10">
        <f aca="true" t="shared" si="4" ref="C11:I11">+C12+C15+C18+C21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</row>
    <row r="12" spans="1:9" s="14" customFormat="1" ht="15">
      <c r="A12" s="37" t="s">
        <v>36</v>
      </c>
      <c r="B12" s="10">
        <f>+B13+B14</f>
        <v>0</v>
      </c>
      <c r="C12" s="10">
        <f aca="true" t="shared" si="5" ref="C12:I12">+C13+C14</f>
        <v>0</v>
      </c>
      <c r="D12" s="10">
        <f t="shared" si="5"/>
        <v>0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</row>
    <row r="13" spans="1:9" s="14" customFormat="1" ht="15">
      <c r="A13" s="37" t="s">
        <v>37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</row>
    <row r="14" spans="1:9" s="14" customFormat="1" ht="15">
      <c r="A14" s="37" t="s">
        <v>38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</row>
    <row r="15" spans="1:9" s="14" customFormat="1" ht="25.5">
      <c r="A15" s="37" t="s">
        <v>46</v>
      </c>
      <c r="B15" s="10">
        <f>+B16+B17</f>
        <v>0</v>
      </c>
      <c r="C15" s="10">
        <f aca="true" t="shared" si="6" ref="C15:I15">+C16+C17</f>
        <v>0</v>
      </c>
      <c r="D15" s="10">
        <f t="shared" si="6"/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</row>
    <row r="16" spans="1:9" s="14" customFormat="1" ht="15">
      <c r="A16" s="37" t="s">
        <v>37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15">
      <c r="A17" s="37" t="s">
        <v>38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25.5" customHeight="1">
      <c r="A18" s="37" t="s">
        <v>47</v>
      </c>
      <c r="B18" s="10">
        <f>+B19+B20</f>
        <v>0</v>
      </c>
      <c r="C18" s="10">
        <f aca="true" t="shared" si="7" ref="C18:I18">+C19+C20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</row>
    <row r="19" spans="1:9" s="14" customFormat="1" ht="15">
      <c r="A19" s="37" t="s">
        <v>37</v>
      </c>
      <c r="B19" s="10"/>
      <c r="C19" s="10"/>
      <c r="D19" s="7">
        <f>+E19+F19</f>
        <v>0</v>
      </c>
      <c r="E19" s="10"/>
      <c r="F19" s="10"/>
      <c r="G19" s="7">
        <f>+H19+I19</f>
        <v>0</v>
      </c>
      <c r="H19" s="10"/>
      <c r="I19" s="10"/>
    </row>
    <row r="20" spans="1:9" s="14" customFormat="1" ht="15">
      <c r="A20" s="37" t="s">
        <v>38</v>
      </c>
      <c r="B20" s="10"/>
      <c r="C20" s="10"/>
      <c r="D20" s="7">
        <f>+E20+F20</f>
        <v>0</v>
      </c>
      <c r="E20" s="10"/>
      <c r="F20" s="10"/>
      <c r="G20" s="7">
        <f>+H20+I20</f>
        <v>0</v>
      </c>
      <c r="H20" s="10"/>
      <c r="I20" s="10"/>
    </row>
    <row r="21" spans="1:9" s="14" customFormat="1" ht="25.5">
      <c r="A21" s="37" t="s">
        <v>48</v>
      </c>
      <c r="B21" s="10">
        <f>+B22+B23</f>
        <v>0</v>
      </c>
      <c r="C21" s="10">
        <f aca="true" t="shared" si="8" ref="C21:I21">+C22+C23</f>
        <v>0</v>
      </c>
      <c r="D21" s="10">
        <f t="shared" si="8"/>
        <v>0</v>
      </c>
      <c r="E21" s="10">
        <f t="shared" si="8"/>
        <v>0</v>
      </c>
      <c r="F21" s="10">
        <f t="shared" si="8"/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</row>
    <row r="22" spans="1:9" s="14" customFormat="1" ht="15">
      <c r="A22" s="37" t="s">
        <v>37</v>
      </c>
      <c r="B22" s="10"/>
      <c r="C22" s="10"/>
      <c r="D22" s="7">
        <f>+E22+F22</f>
        <v>0</v>
      </c>
      <c r="E22" s="10"/>
      <c r="F22" s="10"/>
      <c r="G22" s="7">
        <f>+H22+I22</f>
        <v>0</v>
      </c>
      <c r="H22" s="10"/>
      <c r="I22" s="10"/>
    </row>
    <row r="23" spans="1:9" s="14" customFormat="1" ht="15">
      <c r="A23" s="37" t="s">
        <v>38</v>
      </c>
      <c r="B23" s="10"/>
      <c r="C23" s="10"/>
      <c r="D23" s="7">
        <f>+E23+F23</f>
        <v>0</v>
      </c>
      <c r="E23" s="10"/>
      <c r="F23" s="10"/>
      <c r="G23" s="7">
        <f>+H23+I23</f>
        <v>0</v>
      </c>
      <c r="H23" s="10"/>
      <c r="I23" s="10"/>
    </row>
    <row r="24" spans="1:9" s="14" customFormat="1" ht="15">
      <c r="A24" s="33" t="s">
        <v>21</v>
      </c>
      <c r="B24" s="10"/>
      <c r="C24" s="10"/>
      <c r="D24" s="7">
        <f t="shared" si="2"/>
        <v>0</v>
      </c>
      <c r="E24" s="10"/>
      <c r="F24" s="10"/>
      <c r="G24" s="7">
        <f t="shared" si="3"/>
        <v>0</v>
      </c>
      <c r="H24" s="10"/>
      <c r="I24" s="10"/>
    </row>
    <row r="25" spans="1:9" ht="15">
      <c r="A25" s="16" t="s">
        <v>27</v>
      </c>
      <c r="B25" s="24">
        <f>+B26+B27+B28+B29</f>
        <v>2907.82</v>
      </c>
      <c r="C25" s="24">
        <f aca="true" t="shared" si="9" ref="C25:I25">+C26+C27+C28+C29</f>
        <v>2907.82</v>
      </c>
      <c r="D25" s="24">
        <f t="shared" si="9"/>
        <v>1511.73</v>
      </c>
      <c r="E25" s="24">
        <f t="shared" si="9"/>
        <v>21.68</v>
      </c>
      <c r="F25" s="24">
        <f t="shared" si="9"/>
        <v>1490.05</v>
      </c>
      <c r="G25" s="24">
        <f t="shared" si="9"/>
        <v>2907.82</v>
      </c>
      <c r="H25" s="24">
        <f t="shared" si="9"/>
        <v>21.68</v>
      </c>
      <c r="I25" s="24">
        <f t="shared" si="9"/>
        <v>2886.14</v>
      </c>
    </row>
    <row r="26" spans="1:9" ht="15">
      <c r="A26" s="15" t="s">
        <v>4</v>
      </c>
      <c r="B26" s="20">
        <v>2564.51</v>
      </c>
      <c r="C26" s="20">
        <v>2564.51</v>
      </c>
      <c r="D26" s="7">
        <f t="shared" si="2"/>
        <v>1331.02</v>
      </c>
      <c r="E26" s="20">
        <v>13.3</v>
      </c>
      <c r="F26" s="20">
        <v>1317.72</v>
      </c>
      <c r="G26" s="7">
        <f t="shared" si="3"/>
        <v>2564.51</v>
      </c>
      <c r="H26" s="21">
        <f>E26+'MACHETA PNS IAN'!H26</f>
        <v>13.3</v>
      </c>
      <c r="I26" s="20">
        <f>F26+'MACHETA PNS IAN'!I26</f>
        <v>2551.21</v>
      </c>
    </row>
    <row r="27" spans="1:9" ht="15">
      <c r="A27" s="15" t="s">
        <v>5</v>
      </c>
      <c r="B27" s="20">
        <v>334.93</v>
      </c>
      <c r="C27" s="20">
        <v>334.93</v>
      </c>
      <c r="D27" s="7">
        <f t="shared" si="2"/>
        <v>172.33</v>
      </c>
      <c r="E27" s="20"/>
      <c r="F27" s="20">
        <v>172.33</v>
      </c>
      <c r="G27" s="7">
        <f t="shared" si="3"/>
        <v>334.93</v>
      </c>
      <c r="H27" s="21"/>
      <c r="I27" s="20">
        <f>F27+'MACHETA PNS IAN'!I27</f>
        <v>334.93</v>
      </c>
    </row>
    <row r="28" spans="1:9" ht="26.25">
      <c r="A28" s="9" t="s">
        <v>6</v>
      </c>
      <c r="B28" s="20"/>
      <c r="C28" s="20"/>
      <c r="D28" s="7">
        <f t="shared" si="2"/>
        <v>0</v>
      </c>
      <c r="E28" s="20"/>
      <c r="F28" s="20"/>
      <c r="G28" s="7">
        <f t="shared" si="3"/>
        <v>0</v>
      </c>
      <c r="H28" s="20"/>
      <c r="I28" s="20"/>
    </row>
    <row r="29" spans="1:9" ht="15">
      <c r="A29" s="34" t="s">
        <v>29</v>
      </c>
      <c r="B29" s="20">
        <v>8.38</v>
      </c>
      <c r="C29" s="20">
        <v>8.38</v>
      </c>
      <c r="D29" s="7">
        <f t="shared" si="2"/>
        <v>8.38</v>
      </c>
      <c r="E29" s="20">
        <v>8.38</v>
      </c>
      <c r="F29" s="20"/>
      <c r="G29" s="7">
        <f t="shared" si="3"/>
        <v>8.38</v>
      </c>
      <c r="H29" s="20">
        <v>8.38</v>
      </c>
      <c r="I29" s="20"/>
    </row>
    <row r="30" spans="1:9" ht="15">
      <c r="A30" s="36" t="s">
        <v>31</v>
      </c>
      <c r="B30" s="20">
        <f>+B31+B34+B35+B36+B37</f>
        <v>1741.71</v>
      </c>
      <c r="C30" s="20">
        <f aca="true" t="shared" si="10" ref="C30:I30">+C31+C34+C35+C36+C37</f>
        <v>1741.71</v>
      </c>
      <c r="D30" s="20">
        <f t="shared" si="10"/>
        <v>966.3600000000001</v>
      </c>
      <c r="E30" s="20">
        <f t="shared" si="10"/>
        <v>592.95</v>
      </c>
      <c r="F30" s="20">
        <f t="shared" si="10"/>
        <v>373.41</v>
      </c>
      <c r="G30" s="20">
        <f t="shared" si="10"/>
        <v>1741.71</v>
      </c>
      <c r="H30" s="20">
        <f t="shared" si="10"/>
        <v>1079.68</v>
      </c>
      <c r="I30" s="20">
        <f t="shared" si="10"/>
        <v>662.03</v>
      </c>
    </row>
    <row r="31" spans="1:9" ht="15">
      <c r="A31" s="35" t="s">
        <v>44</v>
      </c>
      <c r="B31" s="21">
        <v>1741.71</v>
      </c>
      <c r="C31" s="21">
        <v>1741.71</v>
      </c>
      <c r="D31" s="21">
        <f>+D32+D33</f>
        <v>966.3600000000001</v>
      </c>
      <c r="E31" s="21">
        <f>+E32+E33</f>
        <v>592.95</v>
      </c>
      <c r="F31" s="21">
        <f>+F32+F33</f>
        <v>373.41</v>
      </c>
      <c r="G31" s="32">
        <f>+G32+G33</f>
        <v>1741.71</v>
      </c>
      <c r="H31" s="21">
        <f>+H32+H33</f>
        <v>1079.68</v>
      </c>
      <c r="I31" s="20">
        <f>F31+'MACHETA PNS IAN'!I31</f>
        <v>662.03</v>
      </c>
    </row>
    <row r="32" spans="1:9" ht="15">
      <c r="A32" s="35" t="s">
        <v>42</v>
      </c>
      <c r="B32" s="21">
        <v>1741.71</v>
      </c>
      <c r="C32" s="21">
        <v>1741.71</v>
      </c>
      <c r="D32" s="32">
        <f aca="true" t="shared" si="11" ref="D32:D37">+E32+F32</f>
        <v>966.3600000000001</v>
      </c>
      <c r="E32" s="22">
        <v>592.95</v>
      </c>
      <c r="F32" s="12">
        <v>373.41</v>
      </c>
      <c r="G32" s="7">
        <f t="shared" si="3"/>
        <v>1741.71</v>
      </c>
      <c r="H32" s="21">
        <f>E32+'MACHETA PNS IAN'!H32</f>
        <v>1079.68</v>
      </c>
      <c r="I32" s="20">
        <f>F32+'MACHETA PNS IAN'!I32</f>
        <v>662.03</v>
      </c>
    </row>
    <row r="33" spans="1:9" ht="15">
      <c r="A33" s="35" t="s">
        <v>43</v>
      </c>
      <c r="B33" s="21"/>
      <c r="C33" s="21"/>
      <c r="D33" s="32">
        <f t="shared" si="11"/>
        <v>0</v>
      </c>
      <c r="E33" s="22"/>
      <c r="F33" s="12"/>
      <c r="G33" s="7">
        <f t="shared" si="3"/>
        <v>0</v>
      </c>
      <c r="H33" s="22"/>
      <c r="I33" s="23"/>
    </row>
    <row r="34" spans="1:9" ht="26.25">
      <c r="A34" s="35" t="s">
        <v>32</v>
      </c>
      <c r="B34" s="21"/>
      <c r="C34" s="21"/>
      <c r="D34" s="32">
        <f t="shared" si="11"/>
        <v>0</v>
      </c>
      <c r="E34" s="22"/>
      <c r="F34" s="12"/>
      <c r="G34" s="7">
        <f t="shared" si="3"/>
        <v>0</v>
      </c>
      <c r="H34" s="22"/>
      <c r="I34" s="23"/>
    </row>
    <row r="35" spans="1:9" ht="26.25">
      <c r="A35" s="35" t="s">
        <v>33</v>
      </c>
      <c r="B35" s="21"/>
      <c r="C35" s="21"/>
      <c r="D35" s="32">
        <f t="shared" si="11"/>
        <v>0</v>
      </c>
      <c r="E35" s="22"/>
      <c r="F35" s="12"/>
      <c r="G35" s="7">
        <f t="shared" si="3"/>
        <v>0</v>
      </c>
      <c r="H35" s="22"/>
      <c r="I35" s="23"/>
    </row>
    <row r="36" spans="1:9" ht="29.25" customHeight="1">
      <c r="A36" s="35" t="s">
        <v>34</v>
      </c>
      <c r="B36" s="21"/>
      <c r="C36" s="21"/>
      <c r="D36" s="32">
        <f t="shared" si="11"/>
        <v>0</v>
      </c>
      <c r="E36" s="22"/>
      <c r="F36" s="12"/>
      <c r="G36" s="7">
        <f t="shared" si="3"/>
        <v>0</v>
      </c>
      <c r="H36" s="22"/>
      <c r="I36" s="23"/>
    </row>
    <row r="37" spans="1:9" ht="16.5" customHeight="1">
      <c r="A37" s="35" t="s">
        <v>35</v>
      </c>
      <c r="B37" s="21"/>
      <c r="C37" s="21"/>
      <c r="D37" s="32">
        <f t="shared" si="11"/>
        <v>0</v>
      </c>
      <c r="E37" s="22"/>
      <c r="F37" s="12"/>
      <c r="G37" s="7">
        <f t="shared" si="3"/>
        <v>0</v>
      </c>
      <c r="H37" s="22"/>
      <c r="I37" s="23"/>
    </row>
    <row r="38" spans="1:9" ht="15">
      <c r="A38" s="8" t="s">
        <v>25</v>
      </c>
      <c r="B38" s="32">
        <f>+B39+B40</f>
        <v>47.46</v>
      </c>
      <c r="C38" s="32">
        <f>+C39+C40</f>
        <v>47.46</v>
      </c>
      <c r="D38" s="7">
        <f t="shared" si="2"/>
        <v>36.019999999999996</v>
      </c>
      <c r="E38" s="32">
        <f>+E39+E40</f>
        <v>18.65</v>
      </c>
      <c r="F38" s="32">
        <f>+F39+F40</f>
        <v>17.37</v>
      </c>
      <c r="G38" s="7">
        <f t="shared" si="3"/>
        <v>47.46</v>
      </c>
      <c r="H38" s="32">
        <f>+H39+H40</f>
        <v>18.65</v>
      </c>
      <c r="I38" s="32">
        <f>+I39+I40</f>
        <v>28.810000000000002</v>
      </c>
    </row>
    <row r="39" spans="1:9" ht="15">
      <c r="A39" s="9" t="s">
        <v>4</v>
      </c>
      <c r="B39" s="21">
        <v>47.46</v>
      </c>
      <c r="C39" s="21">
        <v>47.46</v>
      </c>
      <c r="D39" s="7">
        <f t="shared" si="2"/>
        <v>36.019999999999996</v>
      </c>
      <c r="E39" s="22">
        <v>18.65</v>
      </c>
      <c r="F39" s="12">
        <v>17.37</v>
      </c>
      <c r="G39" s="7">
        <f t="shared" si="3"/>
        <v>47.46</v>
      </c>
      <c r="H39" s="21">
        <f>E39+'MACHETA PNS IAN'!H39</f>
        <v>18.65</v>
      </c>
      <c r="I39" s="20">
        <f>F39+'MACHETA PNS IAN'!I39</f>
        <v>28.810000000000002</v>
      </c>
    </row>
    <row r="40" spans="1:9" ht="15">
      <c r="A40" s="9" t="s">
        <v>5</v>
      </c>
      <c r="B40" s="21"/>
      <c r="C40" s="21"/>
      <c r="D40" s="7">
        <f t="shared" si="2"/>
        <v>0</v>
      </c>
      <c r="E40" s="22"/>
      <c r="F40" s="12"/>
      <c r="G40" s="7">
        <f t="shared" si="3"/>
        <v>0</v>
      </c>
      <c r="H40" s="22"/>
      <c r="I40" s="23"/>
    </row>
    <row r="41" spans="1:9" ht="15">
      <c r="A41" s="8" t="s">
        <v>23</v>
      </c>
      <c r="B41" s="21"/>
      <c r="C41" s="21"/>
      <c r="D41" s="7">
        <f t="shared" si="2"/>
        <v>0</v>
      </c>
      <c r="E41" s="22"/>
      <c r="F41" s="12"/>
      <c r="G41" s="7">
        <f t="shared" si="3"/>
        <v>0</v>
      </c>
      <c r="H41" s="22"/>
      <c r="I41" s="23"/>
    </row>
    <row r="42" spans="1:9" ht="15">
      <c r="A42" s="8" t="s">
        <v>24</v>
      </c>
      <c r="B42" s="21">
        <v>110.64</v>
      </c>
      <c r="C42" s="21">
        <v>110.64</v>
      </c>
      <c r="D42" s="7">
        <f t="shared" si="2"/>
        <v>0</v>
      </c>
      <c r="E42" s="22">
        <v>0</v>
      </c>
      <c r="F42" s="12"/>
      <c r="G42" s="7">
        <f t="shared" si="3"/>
        <v>55.32</v>
      </c>
      <c r="H42" s="21">
        <f>E42+'MACHETA PNS IAN'!H42</f>
        <v>55.32</v>
      </c>
      <c r="I42" s="23"/>
    </row>
    <row r="43" spans="1:9" ht="26.25">
      <c r="A43" s="31" t="s">
        <v>26</v>
      </c>
      <c r="B43" s="21">
        <v>71.03</v>
      </c>
      <c r="C43" s="21">
        <v>71.03</v>
      </c>
      <c r="D43" s="7">
        <f t="shared" si="2"/>
        <v>42.12</v>
      </c>
      <c r="E43" s="22"/>
      <c r="F43" s="12">
        <v>42.12</v>
      </c>
      <c r="G43" s="7">
        <f t="shared" si="3"/>
        <v>71.03</v>
      </c>
      <c r="H43" s="21">
        <f>E43+'MACHETA PNS IAN'!H43</f>
        <v>0</v>
      </c>
      <c r="I43" s="20">
        <f>F43+'MACHETA PNS IAN'!I43</f>
        <v>71.03</v>
      </c>
    </row>
    <row r="44" spans="1:9" ht="26.25">
      <c r="A44" s="8" t="s">
        <v>7</v>
      </c>
      <c r="B44" s="21"/>
      <c r="C44" s="21"/>
      <c r="D44" s="7">
        <f>+E44+F44</f>
        <v>0</v>
      </c>
      <c r="E44" s="22"/>
      <c r="F44" s="12"/>
      <c r="G44" s="7">
        <f t="shared" si="3"/>
        <v>0</v>
      </c>
      <c r="H44" s="22"/>
      <c r="I44" s="23"/>
    </row>
    <row r="45" spans="1:9" ht="15">
      <c r="A45" s="8" t="s">
        <v>8</v>
      </c>
      <c r="B45" s="21"/>
      <c r="C45" s="21"/>
      <c r="D45" s="7">
        <f t="shared" si="2"/>
        <v>0</v>
      </c>
      <c r="E45" s="22"/>
      <c r="F45" s="12"/>
      <c r="G45" s="7">
        <f t="shared" si="3"/>
        <v>0</v>
      </c>
      <c r="H45" s="22"/>
      <c r="I45" s="23"/>
    </row>
    <row r="46" spans="1:9" ht="15">
      <c r="A46" s="8" t="s">
        <v>9</v>
      </c>
      <c r="B46" s="21">
        <v>311.86</v>
      </c>
      <c r="C46" s="21">
        <v>311.86</v>
      </c>
      <c r="D46" s="7">
        <f t="shared" si="2"/>
        <v>113.94</v>
      </c>
      <c r="E46" s="22">
        <v>113.94</v>
      </c>
      <c r="F46" s="12"/>
      <c r="G46" s="7">
        <f t="shared" si="3"/>
        <v>269.87</v>
      </c>
      <c r="H46" s="21">
        <f>E46+'MACHETA PNS IAN'!H46</f>
        <v>269.87</v>
      </c>
      <c r="I46" s="7">
        <f>+J46+K46</f>
        <v>0</v>
      </c>
    </row>
    <row r="47" spans="1:9" ht="25.5">
      <c r="A47" s="11" t="s">
        <v>17</v>
      </c>
      <c r="B47" s="25">
        <v>11478.09</v>
      </c>
      <c r="C47" s="25">
        <v>2863</v>
      </c>
      <c r="D47" s="7">
        <f t="shared" si="2"/>
        <v>1063.5700000000002</v>
      </c>
      <c r="E47" s="25">
        <v>78.37</v>
      </c>
      <c r="F47" s="25">
        <v>985.2</v>
      </c>
      <c r="G47" s="7">
        <f t="shared" si="3"/>
        <v>1862.31</v>
      </c>
      <c r="H47" s="25">
        <f>E47+'MACHETA PNS IAN'!H47</f>
        <v>116.07000000000001</v>
      </c>
      <c r="I47" s="20">
        <f>F47+'MACHETA PNS IAN'!I47</f>
        <v>1746.24</v>
      </c>
    </row>
    <row r="48" spans="1:9" ht="15">
      <c r="A48" s="8" t="s">
        <v>10</v>
      </c>
      <c r="B48" s="20"/>
      <c r="C48" s="20"/>
      <c r="D48" s="7">
        <f t="shared" si="2"/>
        <v>0</v>
      </c>
      <c r="E48" s="20"/>
      <c r="F48" s="20"/>
      <c r="G48" s="7">
        <f t="shared" si="3"/>
        <v>0</v>
      </c>
      <c r="H48" s="20"/>
      <c r="I48" s="20"/>
    </row>
    <row r="49" spans="1:9" s="29" customFormat="1" ht="15">
      <c r="A49" s="27" t="s">
        <v>11</v>
      </c>
      <c r="B49" s="28">
        <f>+B7</f>
        <v>16668.61</v>
      </c>
      <c r="C49" s="28">
        <f aca="true" t="shared" si="12" ref="C49:I49">+C7</f>
        <v>8053.52</v>
      </c>
      <c r="D49" s="28">
        <f t="shared" si="12"/>
        <v>3733.7400000000002</v>
      </c>
      <c r="E49" s="28">
        <f t="shared" si="12"/>
        <v>825.59</v>
      </c>
      <c r="F49" s="28">
        <f t="shared" si="12"/>
        <v>2908.1499999999996</v>
      </c>
      <c r="G49" s="28">
        <f t="shared" si="12"/>
        <v>6955.52</v>
      </c>
      <c r="H49" s="28">
        <f t="shared" si="12"/>
        <v>1561.2700000000002</v>
      </c>
      <c r="I49" s="28">
        <f t="shared" si="12"/>
        <v>5394.25</v>
      </c>
    </row>
    <row r="50" spans="1:9" s="29" customFormat="1" ht="30" customHeight="1">
      <c r="A50" s="30" t="s">
        <v>45</v>
      </c>
      <c r="B50" s="28">
        <f>+B9+B26+B31+B39+B41+B42+B43+B45</f>
        <v>4535.35</v>
      </c>
      <c r="C50" s="28">
        <f aca="true" t="shared" si="13" ref="C50:I50">+C9+C26+C31+C39+C41+C42+C43+C45</f>
        <v>4535.35</v>
      </c>
      <c r="D50" s="28">
        <f t="shared" si="13"/>
        <v>2375.52</v>
      </c>
      <c r="E50" s="28">
        <f t="shared" si="13"/>
        <v>624.9</v>
      </c>
      <c r="F50" s="28">
        <f t="shared" si="13"/>
        <v>1750.62</v>
      </c>
      <c r="G50" s="28">
        <f t="shared" si="13"/>
        <v>4480.03</v>
      </c>
      <c r="H50" s="28">
        <f t="shared" si="13"/>
        <v>1166.95</v>
      </c>
      <c r="I50" s="28">
        <f t="shared" si="13"/>
        <v>3313.08</v>
      </c>
    </row>
    <row r="51" spans="1:9" s="29" customFormat="1" ht="30">
      <c r="A51" s="30" t="s">
        <v>12</v>
      </c>
      <c r="B51" s="30">
        <f>+B10+B24+B27+B40+B44+B46+B48+B29+B35+B14+B17+B20+B23</f>
        <v>655.17</v>
      </c>
      <c r="C51" s="30">
        <f aca="true" t="shared" si="14" ref="C51:I51">+C10+C24+C27+C40+C44+C46+C48+C29+C35+C14+C17+C20+C23</f>
        <v>655.17</v>
      </c>
      <c r="D51" s="30">
        <f t="shared" si="14"/>
        <v>294.65</v>
      </c>
      <c r="E51" s="30">
        <f t="shared" si="14"/>
        <v>122.32</v>
      </c>
      <c r="F51" s="30">
        <f t="shared" si="14"/>
        <v>172.33</v>
      </c>
      <c r="G51" s="30">
        <f t="shared" si="14"/>
        <v>613.18</v>
      </c>
      <c r="H51" s="30">
        <f t="shared" si="14"/>
        <v>278.25</v>
      </c>
      <c r="I51" s="30">
        <f t="shared" si="14"/>
        <v>334.93</v>
      </c>
    </row>
    <row r="53" ht="12.75">
      <c r="A53" s="17" t="s">
        <v>13</v>
      </c>
    </row>
    <row r="55" spans="1:7" ht="12.75">
      <c r="A55" s="18" t="s">
        <v>15</v>
      </c>
      <c r="G55" s="18" t="s">
        <v>14</v>
      </c>
    </row>
    <row r="56" spans="1:7" ht="12.75">
      <c r="A56" s="13" t="s">
        <v>50</v>
      </c>
      <c r="G56" s="13" t="s">
        <v>49</v>
      </c>
    </row>
    <row r="57" ht="12.75">
      <c r="H57" s="19"/>
    </row>
  </sheetData>
  <sheetProtection/>
  <mergeCells count="7">
    <mergeCell ref="D4:F4"/>
    <mergeCell ref="G4:I4"/>
    <mergeCell ref="A1:I1"/>
    <mergeCell ref="A2:I2"/>
    <mergeCell ref="A4:A5"/>
    <mergeCell ref="C4:C5"/>
    <mergeCell ref="B4:B5"/>
  </mergeCells>
  <printOptions horizontalCentered="1" verticalCentered="1"/>
  <pageMargins left="0.1968503937007874" right="0.1968503937007874" top="0" bottom="0" header="0" footer="0"/>
  <pageSetup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5"/>
  <sheetViews>
    <sheetView workbookViewId="0" topLeftCell="B1">
      <selection activeCell="G49" sqref="G49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38" t="s">
        <v>28</v>
      </c>
      <c r="B1" s="38"/>
      <c r="C1" s="38"/>
      <c r="D1" s="38"/>
      <c r="E1" s="38"/>
      <c r="F1" s="38"/>
      <c r="G1" s="38"/>
      <c r="H1" s="38"/>
      <c r="I1" s="38"/>
    </row>
    <row r="2" spans="1:9" ht="16.5">
      <c r="A2" s="39" t="s">
        <v>82</v>
      </c>
      <c r="B2" s="39"/>
      <c r="C2" s="39"/>
      <c r="D2" s="39"/>
      <c r="E2" s="39"/>
      <c r="F2" s="39"/>
      <c r="G2" s="39"/>
      <c r="H2" s="39"/>
      <c r="I2" s="39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0" t="s">
        <v>1</v>
      </c>
      <c r="B4" s="41" t="s">
        <v>39</v>
      </c>
      <c r="C4" s="41">
        <v>2016</v>
      </c>
      <c r="D4" s="42" t="s">
        <v>80</v>
      </c>
      <c r="E4" s="43"/>
      <c r="F4" s="43"/>
      <c r="G4" s="42" t="s">
        <v>81</v>
      </c>
      <c r="H4" s="43"/>
      <c r="I4" s="43"/>
    </row>
    <row r="5" spans="1:9" ht="25.5">
      <c r="A5" s="40"/>
      <c r="B5" s="41"/>
      <c r="C5" s="41"/>
      <c r="D5" s="4" t="s">
        <v>16</v>
      </c>
      <c r="E5" s="4" t="s">
        <v>2</v>
      </c>
      <c r="F5" s="4" t="s">
        <v>3</v>
      </c>
      <c r="G5" s="4" t="s">
        <v>16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18</v>
      </c>
      <c r="E6" s="6">
        <v>3</v>
      </c>
      <c r="F6" s="6">
        <v>4</v>
      </c>
      <c r="G6" s="6" t="s">
        <v>19</v>
      </c>
      <c r="H6" s="6">
        <v>6</v>
      </c>
      <c r="I6" s="6">
        <v>7</v>
      </c>
    </row>
    <row r="7" spans="1:9" s="14" customFormat="1" ht="21" customHeight="1">
      <c r="A7" s="26" t="s">
        <v>20</v>
      </c>
      <c r="B7" s="10">
        <f>+B8+B11+B24+B25+B30+B38+B41+B42+B43+B44+B45+B46+B47+B48</f>
        <v>43061.39</v>
      </c>
      <c r="C7" s="10">
        <f aca="true" t="shared" si="0" ref="C7:H7">+C8+C11+C24+C25+C30+C38+C41+C42+C43+C44+C45+C46+C47+C48</f>
        <v>43061.39</v>
      </c>
      <c r="D7" s="10">
        <f t="shared" si="0"/>
        <v>4345.579999999999</v>
      </c>
      <c r="E7" s="10">
        <f t="shared" si="0"/>
        <v>1042.8899999999999</v>
      </c>
      <c r="F7" s="10">
        <f t="shared" si="0"/>
        <v>3302.6899999999996</v>
      </c>
      <c r="G7" s="10">
        <f t="shared" si="0"/>
        <v>38451.520000000004</v>
      </c>
      <c r="H7" s="10">
        <f t="shared" si="0"/>
        <v>4790.09</v>
      </c>
      <c r="I7" s="10">
        <f>+I8+I11+I24+I25+I30+I38+I41+I42+I43+I44+I45+I46+I47+I48</f>
        <v>33661.43</v>
      </c>
    </row>
    <row r="8" spans="1:9" s="14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48">+E8+F8</f>
        <v>0</v>
      </c>
      <c r="E8" s="10">
        <f t="shared" si="1"/>
        <v>0</v>
      </c>
      <c r="F8" s="10">
        <f t="shared" si="1"/>
        <v>0</v>
      </c>
      <c r="G8" s="7">
        <f aca="true" t="shared" si="3" ref="G8:G48">+H8+I8</f>
        <v>0</v>
      </c>
      <c r="H8" s="10">
        <f t="shared" si="1"/>
        <v>0</v>
      </c>
      <c r="I8" s="10">
        <f t="shared" si="1"/>
        <v>0</v>
      </c>
    </row>
    <row r="9" spans="1:9" s="14" customFormat="1" ht="13.5" customHeight="1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</row>
    <row r="11" spans="1:9" s="14" customFormat="1" ht="24" customHeight="1">
      <c r="A11" s="8" t="s">
        <v>22</v>
      </c>
      <c r="B11" s="10">
        <f>+B12+B15+B18+B21</f>
        <v>0</v>
      </c>
      <c r="C11" s="10">
        <f aca="true" t="shared" si="4" ref="C11:I11">+C12+C15+C18+C21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</row>
    <row r="12" spans="1:9" s="14" customFormat="1" ht="15">
      <c r="A12" s="37" t="s">
        <v>36</v>
      </c>
      <c r="B12" s="10">
        <f>+B13+B14</f>
        <v>0</v>
      </c>
      <c r="C12" s="10">
        <f aca="true" t="shared" si="5" ref="C12:I12">+C13+C14</f>
        <v>0</v>
      </c>
      <c r="D12" s="10">
        <f t="shared" si="5"/>
        <v>0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</row>
    <row r="13" spans="1:9" s="14" customFormat="1" ht="15">
      <c r="A13" s="37" t="s">
        <v>37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</row>
    <row r="14" spans="1:9" s="14" customFormat="1" ht="15">
      <c r="A14" s="37" t="s">
        <v>38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</row>
    <row r="15" spans="1:9" s="14" customFormat="1" ht="25.5">
      <c r="A15" s="37" t="s">
        <v>46</v>
      </c>
      <c r="B15" s="10">
        <f>+B16+B17</f>
        <v>0</v>
      </c>
      <c r="C15" s="10">
        <f aca="true" t="shared" si="6" ref="C15:I15">+C16+C17</f>
        <v>0</v>
      </c>
      <c r="D15" s="10">
        <f t="shared" si="6"/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</row>
    <row r="16" spans="1:9" s="14" customFormat="1" ht="15">
      <c r="A16" s="37" t="s">
        <v>37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15">
      <c r="A17" s="37" t="s">
        <v>38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25.5" customHeight="1">
      <c r="A18" s="37" t="s">
        <v>47</v>
      </c>
      <c r="B18" s="10">
        <f>+B19+B20</f>
        <v>0</v>
      </c>
      <c r="C18" s="10">
        <f aca="true" t="shared" si="7" ref="C18:I18">+C19+C20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</row>
    <row r="19" spans="1:9" s="14" customFormat="1" ht="15">
      <c r="A19" s="37" t="s">
        <v>37</v>
      </c>
      <c r="B19" s="10"/>
      <c r="C19" s="10"/>
      <c r="D19" s="7">
        <f>+E19+F19</f>
        <v>0</v>
      </c>
      <c r="E19" s="10"/>
      <c r="F19" s="10"/>
      <c r="G19" s="7">
        <f>+H19+I19</f>
        <v>0</v>
      </c>
      <c r="H19" s="10"/>
      <c r="I19" s="10"/>
    </row>
    <row r="20" spans="1:9" s="14" customFormat="1" ht="15">
      <c r="A20" s="37" t="s">
        <v>38</v>
      </c>
      <c r="B20" s="10"/>
      <c r="C20" s="10"/>
      <c r="D20" s="7">
        <f>+E20+F20</f>
        <v>0</v>
      </c>
      <c r="E20" s="10"/>
      <c r="F20" s="10"/>
      <c r="G20" s="7">
        <f>+H20+I20</f>
        <v>0</v>
      </c>
      <c r="H20" s="10"/>
      <c r="I20" s="10"/>
    </row>
    <row r="21" spans="1:9" s="14" customFormat="1" ht="25.5">
      <c r="A21" s="37" t="s">
        <v>48</v>
      </c>
      <c r="B21" s="10">
        <f>+B22+B23</f>
        <v>0</v>
      </c>
      <c r="C21" s="10">
        <f aca="true" t="shared" si="8" ref="C21:I21">+C22+C23</f>
        <v>0</v>
      </c>
      <c r="D21" s="10">
        <f t="shared" si="8"/>
        <v>0</v>
      </c>
      <c r="E21" s="10">
        <f t="shared" si="8"/>
        <v>0</v>
      </c>
      <c r="F21" s="10">
        <f t="shared" si="8"/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</row>
    <row r="22" spans="1:9" s="14" customFormat="1" ht="15">
      <c r="A22" s="37" t="s">
        <v>37</v>
      </c>
      <c r="B22" s="10"/>
      <c r="C22" s="10"/>
      <c r="D22" s="7">
        <f>+E22+F22</f>
        <v>0</v>
      </c>
      <c r="E22" s="10"/>
      <c r="F22" s="10"/>
      <c r="G22" s="7">
        <f>+H22+I22</f>
        <v>0</v>
      </c>
      <c r="H22" s="10"/>
      <c r="I22" s="10"/>
    </row>
    <row r="23" spans="1:9" s="14" customFormat="1" ht="15">
      <c r="A23" s="37" t="s">
        <v>38</v>
      </c>
      <c r="B23" s="10"/>
      <c r="C23" s="10"/>
      <c r="D23" s="7">
        <f>+E23+F23</f>
        <v>0</v>
      </c>
      <c r="E23" s="10"/>
      <c r="F23" s="10"/>
      <c r="G23" s="7">
        <f>+H23+I23</f>
        <v>0</v>
      </c>
      <c r="H23" s="10"/>
      <c r="I23" s="10"/>
    </row>
    <row r="24" spans="1:9" s="14" customFormat="1" ht="15">
      <c r="A24" s="33" t="s">
        <v>21</v>
      </c>
      <c r="B24" s="10"/>
      <c r="C24" s="10"/>
      <c r="D24" s="7">
        <f t="shared" si="2"/>
        <v>0</v>
      </c>
      <c r="E24" s="10"/>
      <c r="F24" s="10"/>
      <c r="G24" s="7">
        <f t="shared" si="3"/>
        <v>0</v>
      </c>
      <c r="H24" s="10"/>
      <c r="I24" s="10"/>
    </row>
    <row r="25" spans="1:9" ht="15">
      <c r="A25" s="16" t="s">
        <v>27</v>
      </c>
      <c r="B25" s="24">
        <f>+B26+B27+B28+B29</f>
        <v>18453.94</v>
      </c>
      <c r="C25" s="24">
        <f aca="true" t="shared" si="9" ref="C25:I25">+C26+C27+C28+C29</f>
        <v>18453.94</v>
      </c>
      <c r="D25" s="24">
        <f t="shared" si="9"/>
        <v>1600.44</v>
      </c>
      <c r="E25" s="24">
        <f t="shared" si="9"/>
        <v>0.52</v>
      </c>
      <c r="F25" s="24">
        <f t="shared" si="9"/>
        <v>1599.92</v>
      </c>
      <c r="G25" s="24">
        <f t="shared" si="9"/>
        <v>16804.56</v>
      </c>
      <c r="H25" s="24">
        <f t="shared" si="9"/>
        <v>26.020000000000003</v>
      </c>
      <c r="I25" s="24">
        <f t="shared" si="9"/>
        <v>16778.54</v>
      </c>
    </row>
    <row r="26" spans="1:9" ht="15">
      <c r="A26" s="15" t="s">
        <v>4</v>
      </c>
      <c r="B26" s="20">
        <v>16369.78</v>
      </c>
      <c r="C26" s="20">
        <v>16369.78</v>
      </c>
      <c r="D26" s="7">
        <f t="shared" si="2"/>
        <v>1420.17</v>
      </c>
      <c r="E26" s="20">
        <v>0.52</v>
      </c>
      <c r="F26" s="20">
        <v>1419.65</v>
      </c>
      <c r="G26" s="7">
        <f t="shared" si="3"/>
        <v>14894.529999999999</v>
      </c>
      <c r="H26" s="21">
        <f>E26+'MACHETA PNS octombrie'!H26</f>
        <v>13.82</v>
      </c>
      <c r="I26" s="20">
        <f>F26+'MACHETA PNS octombrie'!I26</f>
        <v>14880.71</v>
      </c>
    </row>
    <row r="27" spans="1:9" ht="15">
      <c r="A27" s="15" t="s">
        <v>5</v>
      </c>
      <c r="B27" s="20">
        <v>2071.95</v>
      </c>
      <c r="C27" s="20">
        <v>2071.95</v>
      </c>
      <c r="D27" s="7">
        <f t="shared" si="2"/>
        <v>180.27</v>
      </c>
      <c r="E27" s="20"/>
      <c r="F27" s="20">
        <v>180.27</v>
      </c>
      <c r="G27" s="7">
        <f t="shared" si="3"/>
        <v>1897.83</v>
      </c>
      <c r="H27" s="21">
        <f>E27+'MACHETA PNS octombrie'!H27</f>
        <v>0</v>
      </c>
      <c r="I27" s="20">
        <f>F27+'MACHETA PNS octombrie'!I27</f>
        <v>1897.83</v>
      </c>
    </row>
    <row r="28" spans="1:9" ht="26.25">
      <c r="A28" s="9" t="s">
        <v>6</v>
      </c>
      <c r="B28" s="20"/>
      <c r="C28" s="20"/>
      <c r="D28" s="7">
        <f t="shared" si="2"/>
        <v>0</v>
      </c>
      <c r="E28" s="20"/>
      <c r="F28" s="20"/>
      <c r="G28" s="7">
        <f t="shared" si="3"/>
        <v>0</v>
      </c>
      <c r="H28" s="20"/>
      <c r="I28" s="20"/>
    </row>
    <row r="29" spans="1:9" ht="15">
      <c r="A29" s="34" t="s">
        <v>29</v>
      </c>
      <c r="B29" s="20">
        <v>12.21</v>
      </c>
      <c r="C29" s="20">
        <v>12.21</v>
      </c>
      <c r="D29" s="7">
        <f t="shared" si="2"/>
        <v>0</v>
      </c>
      <c r="E29" s="20"/>
      <c r="F29" s="20"/>
      <c r="G29" s="7">
        <f t="shared" si="3"/>
        <v>12.200000000000001</v>
      </c>
      <c r="H29" s="21">
        <f>E29+'MACHETA PNS octombrie'!H29</f>
        <v>12.200000000000001</v>
      </c>
      <c r="I29" s="20"/>
    </row>
    <row r="30" spans="1:9" ht="15">
      <c r="A30" s="36" t="s">
        <v>31</v>
      </c>
      <c r="B30" s="20">
        <f>+B31+B34+B35+B36+B37</f>
        <v>8829.17</v>
      </c>
      <c r="C30" s="20">
        <f aca="true" t="shared" si="10" ref="C30:I30">+C31+C34+C35+C36+C37</f>
        <v>8829.17</v>
      </c>
      <c r="D30" s="20">
        <f t="shared" si="10"/>
        <v>1383.93</v>
      </c>
      <c r="E30" s="20">
        <f t="shared" si="10"/>
        <v>785.58</v>
      </c>
      <c r="F30" s="20">
        <f t="shared" si="10"/>
        <v>598.35</v>
      </c>
      <c r="G30" s="20">
        <f t="shared" si="10"/>
        <v>7832.26</v>
      </c>
      <c r="H30" s="20">
        <f t="shared" si="10"/>
        <v>2681.7</v>
      </c>
      <c r="I30" s="20">
        <f t="shared" si="10"/>
        <v>5150.5599999999995</v>
      </c>
    </row>
    <row r="31" spans="1:9" ht="14.25">
      <c r="A31" s="35" t="s">
        <v>44</v>
      </c>
      <c r="B31" s="21">
        <f aca="true" t="shared" si="11" ref="B31:I31">+B32+B33</f>
        <v>8829.17</v>
      </c>
      <c r="C31" s="21">
        <f>+C32+C33</f>
        <v>8829.17</v>
      </c>
      <c r="D31" s="21">
        <f t="shared" si="11"/>
        <v>1383.93</v>
      </c>
      <c r="E31" s="21">
        <f t="shared" si="11"/>
        <v>785.58</v>
      </c>
      <c r="F31" s="21">
        <f t="shared" si="11"/>
        <v>598.35</v>
      </c>
      <c r="G31" s="21">
        <f t="shared" si="11"/>
        <v>7832.26</v>
      </c>
      <c r="H31" s="21">
        <f t="shared" si="11"/>
        <v>2681.7</v>
      </c>
      <c r="I31" s="21">
        <f t="shared" si="11"/>
        <v>5150.5599999999995</v>
      </c>
    </row>
    <row r="32" spans="1:9" ht="15">
      <c r="A32" s="35" t="s">
        <v>42</v>
      </c>
      <c r="B32" s="21">
        <v>7822.11</v>
      </c>
      <c r="C32" s="21">
        <v>7822.11</v>
      </c>
      <c r="D32" s="32">
        <f aca="true" t="shared" si="12" ref="D32:D37">+E32+F32</f>
        <v>1263.23</v>
      </c>
      <c r="E32" s="22">
        <v>785.58</v>
      </c>
      <c r="F32" s="12">
        <v>477.65</v>
      </c>
      <c r="G32" s="7">
        <f t="shared" si="3"/>
        <v>6975.61</v>
      </c>
      <c r="H32" s="21">
        <f>E32+'MACHETA PNS octombrie'!H32</f>
        <v>2681.7</v>
      </c>
      <c r="I32" s="20">
        <f>F32+'MACHETA PNS octombrie'!I32</f>
        <v>4293.91</v>
      </c>
    </row>
    <row r="33" spans="1:9" ht="15">
      <c r="A33" s="35" t="s">
        <v>43</v>
      </c>
      <c r="B33" s="21">
        <v>1007.06</v>
      </c>
      <c r="C33" s="21">
        <v>1007.06</v>
      </c>
      <c r="D33" s="32">
        <f t="shared" si="12"/>
        <v>120.7</v>
      </c>
      <c r="E33" s="22"/>
      <c r="F33" s="12">
        <v>120.7</v>
      </c>
      <c r="G33" s="7">
        <f t="shared" si="3"/>
        <v>856.6500000000001</v>
      </c>
      <c r="H33" s="21">
        <f>E33+'MACHETA PNS octombrie'!H33</f>
        <v>0</v>
      </c>
      <c r="I33" s="20">
        <f>F33+'MACHETA PNS octombrie'!I33</f>
        <v>856.6500000000001</v>
      </c>
    </row>
    <row r="34" spans="1:9" ht="26.25">
      <c r="A34" s="35" t="s">
        <v>32</v>
      </c>
      <c r="B34" s="21"/>
      <c r="C34" s="21"/>
      <c r="D34" s="32">
        <f t="shared" si="12"/>
        <v>0</v>
      </c>
      <c r="E34" s="22"/>
      <c r="F34" s="12"/>
      <c r="G34" s="7">
        <f t="shared" si="3"/>
        <v>0</v>
      </c>
      <c r="H34" s="22"/>
      <c r="I34" s="23"/>
    </row>
    <row r="35" spans="1:9" ht="26.25">
      <c r="A35" s="35" t="s">
        <v>33</v>
      </c>
      <c r="B35" s="21"/>
      <c r="C35" s="21"/>
      <c r="D35" s="32">
        <f t="shared" si="12"/>
        <v>0</v>
      </c>
      <c r="E35" s="22"/>
      <c r="F35" s="12"/>
      <c r="G35" s="7">
        <f t="shared" si="3"/>
        <v>0</v>
      </c>
      <c r="H35" s="22"/>
      <c r="I35" s="23"/>
    </row>
    <row r="36" spans="1:9" ht="29.25" customHeight="1">
      <c r="A36" s="35" t="s">
        <v>34</v>
      </c>
      <c r="B36" s="21"/>
      <c r="C36" s="21"/>
      <c r="D36" s="32">
        <f t="shared" si="12"/>
        <v>0</v>
      </c>
      <c r="E36" s="22"/>
      <c r="F36" s="12"/>
      <c r="G36" s="7">
        <f t="shared" si="3"/>
        <v>0</v>
      </c>
      <c r="H36" s="22"/>
      <c r="I36" s="23"/>
    </row>
    <row r="37" spans="1:9" ht="16.5" customHeight="1">
      <c r="A37" s="35" t="s">
        <v>35</v>
      </c>
      <c r="B37" s="21"/>
      <c r="C37" s="21"/>
      <c r="D37" s="32">
        <f t="shared" si="12"/>
        <v>0</v>
      </c>
      <c r="E37" s="22"/>
      <c r="F37" s="12"/>
      <c r="G37" s="7">
        <f t="shared" si="3"/>
        <v>0</v>
      </c>
      <c r="H37" s="22"/>
      <c r="I37" s="23"/>
    </row>
    <row r="38" spans="1:9" ht="15">
      <c r="A38" s="8" t="s">
        <v>25</v>
      </c>
      <c r="B38" s="32">
        <f>+B39+B40</f>
        <v>281.74</v>
      </c>
      <c r="C38" s="32">
        <f>+C39+C40</f>
        <v>281.74</v>
      </c>
      <c r="D38" s="7">
        <f t="shared" si="2"/>
        <v>20.1</v>
      </c>
      <c r="E38" s="32">
        <f>+E39+E40</f>
        <v>0</v>
      </c>
      <c r="F38" s="32">
        <f>+F39+F40</f>
        <v>20.1</v>
      </c>
      <c r="G38" s="7">
        <f t="shared" si="3"/>
        <v>266.87</v>
      </c>
      <c r="H38" s="32">
        <f>+H39+H40</f>
        <v>71.04</v>
      </c>
      <c r="I38" s="32">
        <f>+I39+I40</f>
        <v>195.82999999999998</v>
      </c>
    </row>
    <row r="39" spans="1:9" ht="15">
      <c r="A39" s="9" t="s">
        <v>4</v>
      </c>
      <c r="B39" s="21">
        <v>281.74</v>
      </c>
      <c r="C39" s="21">
        <v>281.74</v>
      </c>
      <c r="D39" s="7">
        <f t="shared" si="2"/>
        <v>20.1</v>
      </c>
      <c r="E39" s="22"/>
      <c r="F39" s="12">
        <v>20.1</v>
      </c>
      <c r="G39" s="7">
        <f t="shared" si="3"/>
        <v>266.87</v>
      </c>
      <c r="H39" s="21">
        <f>E39+'MACHETA PNS octombrie'!H39</f>
        <v>71.04</v>
      </c>
      <c r="I39" s="20">
        <f>F39+'MACHETA PNS octombrie'!I39</f>
        <v>195.82999999999998</v>
      </c>
    </row>
    <row r="40" spans="1:9" ht="15">
      <c r="A40" s="9" t="s">
        <v>5</v>
      </c>
      <c r="B40" s="21"/>
      <c r="C40" s="21"/>
      <c r="D40" s="7">
        <f t="shared" si="2"/>
        <v>0</v>
      </c>
      <c r="E40" s="22"/>
      <c r="F40" s="12"/>
      <c r="G40" s="7">
        <f t="shared" si="3"/>
        <v>0</v>
      </c>
      <c r="H40" s="22"/>
      <c r="I40" s="23"/>
    </row>
    <row r="41" spans="1:9" ht="15">
      <c r="A41" s="8" t="s">
        <v>23</v>
      </c>
      <c r="B41" s="21"/>
      <c r="C41" s="21"/>
      <c r="D41" s="7">
        <f t="shared" si="2"/>
        <v>0</v>
      </c>
      <c r="E41" s="22"/>
      <c r="F41" s="12"/>
      <c r="G41" s="7">
        <f t="shared" si="3"/>
        <v>0</v>
      </c>
      <c r="H41" s="22"/>
      <c r="I41" s="23"/>
    </row>
    <row r="42" spans="1:9" ht="15">
      <c r="A42" s="8" t="s">
        <v>24</v>
      </c>
      <c r="B42" s="21">
        <v>285.49</v>
      </c>
      <c r="C42" s="21">
        <v>285.49</v>
      </c>
      <c r="D42" s="7">
        <f t="shared" si="2"/>
        <v>104.43</v>
      </c>
      <c r="E42" s="22">
        <v>104.43</v>
      </c>
      <c r="F42" s="12"/>
      <c r="G42" s="7">
        <f t="shared" si="3"/>
        <v>274.22</v>
      </c>
      <c r="H42" s="21">
        <f>E42+'MACHETA PNS octombrie'!H42</f>
        <v>274.22</v>
      </c>
      <c r="I42" s="23"/>
    </row>
    <row r="43" spans="1:9" ht="26.25">
      <c r="A43" s="31" t="s">
        <v>26</v>
      </c>
      <c r="B43" s="21">
        <v>505.8</v>
      </c>
      <c r="C43" s="21">
        <v>505.8</v>
      </c>
      <c r="D43" s="7">
        <f t="shared" si="2"/>
        <v>43.97</v>
      </c>
      <c r="E43" s="22"/>
      <c r="F43" s="12">
        <v>43.97</v>
      </c>
      <c r="G43" s="7">
        <f t="shared" si="3"/>
        <v>466.81000000000006</v>
      </c>
      <c r="H43" s="21">
        <f>E43+'MACHETA PNS IULIE'!H43</f>
        <v>0</v>
      </c>
      <c r="I43" s="20">
        <f>F43+'MACHETA PNS octombrie'!I43</f>
        <v>466.81000000000006</v>
      </c>
    </row>
    <row r="44" spans="1:9" ht="26.25">
      <c r="A44" s="8" t="s">
        <v>7</v>
      </c>
      <c r="B44" s="21"/>
      <c r="C44" s="21"/>
      <c r="D44" s="7">
        <f>+E44+F44</f>
        <v>0</v>
      </c>
      <c r="E44" s="22"/>
      <c r="F44" s="12"/>
      <c r="G44" s="7">
        <f t="shared" si="3"/>
        <v>0</v>
      </c>
      <c r="H44" s="22"/>
      <c r="I44" s="23"/>
    </row>
    <row r="45" spans="1:9" ht="15">
      <c r="A45" s="8" t="s">
        <v>8</v>
      </c>
      <c r="B45" s="21"/>
      <c r="C45" s="21"/>
      <c r="D45" s="7">
        <f t="shared" si="2"/>
        <v>0</v>
      </c>
      <c r="E45" s="22"/>
      <c r="F45" s="12"/>
      <c r="G45" s="7">
        <f t="shared" si="3"/>
        <v>0</v>
      </c>
      <c r="H45" s="22"/>
      <c r="I45" s="23"/>
    </row>
    <row r="46" spans="1:9" ht="15">
      <c r="A46" s="8" t="s">
        <v>9</v>
      </c>
      <c r="B46" s="21">
        <v>1114.53</v>
      </c>
      <c r="C46" s="21">
        <v>1114.53</v>
      </c>
      <c r="D46" s="7">
        <f t="shared" si="2"/>
        <v>55.14</v>
      </c>
      <c r="E46" s="22">
        <v>55.14</v>
      </c>
      <c r="F46" s="12"/>
      <c r="G46" s="7">
        <f t="shared" si="3"/>
        <v>863.65</v>
      </c>
      <c r="H46" s="21">
        <f>E46+'MACHETA PNS octombrie'!H46</f>
        <v>863.65</v>
      </c>
      <c r="I46" s="20">
        <f>F46+'MACHETA PNS MAI'!I46</f>
        <v>0</v>
      </c>
    </row>
    <row r="47" spans="1:9" ht="25.5">
      <c r="A47" s="11" t="s">
        <v>17</v>
      </c>
      <c r="B47" s="25">
        <v>13590.72</v>
      </c>
      <c r="C47" s="25">
        <v>13590.72</v>
      </c>
      <c r="D47" s="7">
        <f t="shared" si="2"/>
        <v>1137.57</v>
      </c>
      <c r="E47" s="25">
        <v>97.22</v>
      </c>
      <c r="F47" s="25">
        <v>1040.35</v>
      </c>
      <c r="G47" s="7">
        <f t="shared" si="3"/>
        <v>11943.150000000001</v>
      </c>
      <c r="H47" s="21">
        <f>E47+'MACHETA PNS octombrie'!H47</f>
        <v>873.46</v>
      </c>
      <c r="I47" s="20">
        <f>F47+'MACHETA PNS octombrie'!I47</f>
        <v>11069.69</v>
      </c>
    </row>
    <row r="48" spans="1:9" ht="15">
      <c r="A48" s="8" t="s">
        <v>10</v>
      </c>
      <c r="B48" s="20"/>
      <c r="C48" s="20"/>
      <c r="D48" s="7">
        <f t="shared" si="2"/>
        <v>0</v>
      </c>
      <c r="E48" s="20"/>
      <c r="F48" s="20"/>
      <c r="G48" s="7">
        <f t="shared" si="3"/>
        <v>0</v>
      </c>
      <c r="H48" s="20"/>
      <c r="I48" s="20"/>
    </row>
    <row r="49" spans="1:9" s="29" customFormat="1" ht="15">
      <c r="A49" s="27" t="s">
        <v>11</v>
      </c>
      <c r="B49" s="28">
        <f>+B7</f>
        <v>43061.39</v>
      </c>
      <c r="C49" s="28">
        <f aca="true" t="shared" si="13" ref="C49:I49">+C7</f>
        <v>43061.39</v>
      </c>
      <c r="D49" s="28">
        <f t="shared" si="13"/>
        <v>4345.579999999999</v>
      </c>
      <c r="E49" s="28">
        <f t="shared" si="13"/>
        <v>1042.8899999999999</v>
      </c>
      <c r="F49" s="28">
        <f t="shared" si="13"/>
        <v>3302.6899999999996</v>
      </c>
      <c r="G49" s="28">
        <f t="shared" si="13"/>
        <v>38451.520000000004</v>
      </c>
      <c r="H49" s="28">
        <f t="shared" si="13"/>
        <v>4790.09</v>
      </c>
      <c r="I49" s="28">
        <f t="shared" si="13"/>
        <v>33661.43</v>
      </c>
    </row>
    <row r="50" spans="1:9" s="29" customFormat="1" ht="30" customHeight="1">
      <c r="A50" s="30" t="s">
        <v>45</v>
      </c>
      <c r="B50" s="28">
        <f>+B9+B26+B31+B39+B41+B42+B43+B45</f>
        <v>26271.980000000003</v>
      </c>
      <c r="C50" s="28">
        <f aca="true" t="shared" si="14" ref="C50:I50">+C9+C26+C31+C39+C41+C42+C43+C45</f>
        <v>26271.980000000003</v>
      </c>
      <c r="D50" s="28">
        <f t="shared" si="14"/>
        <v>2972.6</v>
      </c>
      <c r="E50" s="28">
        <f t="shared" si="14"/>
        <v>890.53</v>
      </c>
      <c r="F50" s="28">
        <f t="shared" si="14"/>
        <v>2082.0699999999997</v>
      </c>
      <c r="G50" s="28">
        <f t="shared" si="14"/>
        <v>23734.690000000002</v>
      </c>
      <c r="H50" s="28">
        <f t="shared" si="14"/>
        <v>3040.7799999999997</v>
      </c>
      <c r="I50" s="28">
        <f t="shared" si="14"/>
        <v>20693.91</v>
      </c>
    </row>
    <row r="51" spans="1:9" s="29" customFormat="1" ht="30">
      <c r="A51" s="30" t="s">
        <v>12</v>
      </c>
      <c r="B51" s="30">
        <f>+B10+B24+B27+B40+B44+B46+B48+B29+B35+B14+B17+B20+B23</f>
        <v>3198.6899999999996</v>
      </c>
      <c r="C51" s="30">
        <f aca="true" t="shared" si="15" ref="C51:I51">+C10+C24+C27+C40+C44+C46+C48+C29+C35+C14+C17+C20+C23</f>
        <v>3198.6899999999996</v>
      </c>
      <c r="D51" s="30">
        <f t="shared" si="15"/>
        <v>235.41000000000003</v>
      </c>
      <c r="E51" s="30">
        <f t="shared" si="15"/>
        <v>55.14</v>
      </c>
      <c r="F51" s="30">
        <f t="shared" si="15"/>
        <v>180.27</v>
      </c>
      <c r="G51" s="30">
        <f t="shared" si="15"/>
        <v>2773.68</v>
      </c>
      <c r="H51" s="30">
        <f t="shared" si="15"/>
        <v>875.85</v>
      </c>
      <c r="I51" s="30">
        <f t="shared" si="15"/>
        <v>1897.83</v>
      </c>
    </row>
    <row r="52" ht="12.75">
      <c r="A52" s="17" t="s">
        <v>13</v>
      </c>
    </row>
    <row r="53" spans="1:7" ht="12.75">
      <c r="A53" s="18" t="s">
        <v>15</v>
      </c>
      <c r="G53" s="18" t="s">
        <v>14</v>
      </c>
    </row>
    <row r="54" spans="1:7" ht="12.75">
      <c r="A54" s="13" t="s">
        <v>50</v>
      </c>
      <c r="G54" s="13" t="s">
        <v>49</v>
      </c>
    </row>
    <row r="55" ht="12.75">
      <c r="H55" s="19"/>
    </row>
  </sheetData>
  <sheetProtection/>
  <mergeCells count="7">
    <mergeCell ref="A1:I1"/>
    <mergeCell ref="A2:I2"/>
    <mergeCell ref="A4:A5"/>
    <mergeCell ref="B4:B5"/>
    <mergeCell ref="C4:C5"/>
    <mergeCell ref="D4:F4"/>
    <mergeCell ref="G4:I4"/>
  </mergeCells>
  <printOptions horizontalCentered="1" verticalCentered="1"/>
  <pageMargins left="0.4" right="0.42" top="0.42" bottom="0.35" header="0.17" footer="0.16"/>
  <pageSetup fitToHeight="1" fitToWidth="1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5"/>
  <sheetViews>
    <sheetView workbookViewId="0" topLeftCell="A28">
      <selection activeCell="A47" sqref="A47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38" t="s">
        <v>28</v>
      </c>
      <c r="B1" s="38"/>
      <c r="C1" s="38"/>
      <c r="D1" s="38"/>
      <c r="E1" s="38"/>
      <c r="F1" s="38"/>
      <c r="G1" s="38"/>
      <c r="H1" s="38"/>
      <c r="I1" s="38"/>
    </row>
    <row r="2" spans="1:9" ht="16.5">
      <c r="A2" s="39" t="s">
        <v>77</v>
      </c>
      <c r="B2" s="39"/>
      <c r="C2" s="39"/>
      <c r="D2" s="39"/>
      <c r="E2" s="39"/>
      <c r="F2" s="39"/>
      <c r="G2" s="39"/>
      <c r="H2" s="39"/>
      <c r="I2" s="39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0" t="s">
        <v>1</v>
      </c>
      <c r="B4" s="41" t="s">
        <v>39</v>
      </c>
      <c r="C4" s="41">
        <v>2016</v>
      </c>
      <c r="D4" s="42" t="s">
        <v>78</v>
      </c>
      <c r="E4" s="43"/>
      <c r="F4" s="43"/>
      <c r="G4" s="42" t="s">
        <v>79</v>
      </c>
      <c r="H4" s="43"/>
      <c r="I4" s="43"/>
    </row>
    <row r="5" spans="1:9" ht="25.5">
      <c r="A5" s="40"/>
      <c r="B5" s="41"/>
      <c r="C5" s="41"/>
      <c r="D5" s="4" t="s">
        <v>16</v>
      </c>
      <c r="E5" s="4" t="s">
        <v>2</v>
      </c>
      <c r="F5" s="4" t="s">
        <v>3</v>
      </c>
      <c r="G5" s="4" t="s">
        <v>16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18</v>
      </c>
      <c r="E6" s="6">
        <v>3</v>
      </c>
      <c r="F6" s="6">
        <v>4</v>
      </c>
      <c r="G6" s="6" t="s">
        <v>19</v>
      </c>
      <c r="H6" s="6">
        <v>6</v>
      </c>
      <c r="I6" s="6">
        <v>7</v>
      </c>
    </row>
    <row r="7" spans="1:9" s="14" customFormat="1" ht="21" customHeight="1">
      <c r="A7" s="26" t="s">
        <v>20</v>
      </c>
      <c r="B7" s="10">
        <f>+B8+B11+B24+B25+B30+B38+B41+B42+B43+B44+B45+B46+B47+B48</f>
        <v>35816.1</v>
      </c>
      <c r="C7" s="10">
        <f aca="true" t="shared" si="0" ref="C7:H7">+C8+C11+C24+C25+C30+C38+C41+C42+C43+C44+C45+C46+C47+C48</f>
        <v>35816.1</v>
      </c>
      <c r="D7" s="10">
        <f t="shared" si="0"/>
        <v>3722.84</v>
      </c>
      <c r="E7" s="10">
        <f t="shared" si="0"/>
        <v>298.78</v>
      </c>
      <c r="F7" s="10">
        <f t="shared" si="0"/>
        <v>3424.06</v>
      </c>
      <c r="G7" s="10">
        <f t="shared" si="0"/>
        <v>34105.939999999995</v>
      </c>
      <c r="H7" s="10">
        <f t="shared" si="0"/>
        <v>3747.2</v>
      </c>
      <c r="I7" s="10">
        <f>+I8+I11+I24+I25+I30+I38+I41+I42+I43+I44+I45+I46+I47+I48</f>
        <v>30358.739999999998</v>
      </c>
    </row>
    <row r="8" spans="1:9" s="14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48">+E8+F8</f>
        <v>0</v>
      </c>
      <c r="E8" s="10">
        <f t="shared" si="1"/>
        <v>0</v>
      </c>
      <c r="F8" s="10">
        <f t="shared" si="1"/>
        <v>0</v>
      </c>
      <c r="G8" s="7">
        <f aca="true" t="shared" si="3" ref="G8:G48">+H8+I8</f>
        <v>0</v>
      </c>
      <c r="H8" s="10">
        <f t="shared" si="1"/>
        <v>0</v>
      </c>
      <c r="I8" s="10">
        <f t="shared" si="1"/>
        <v>0</v>
      </c>
    </row>
    <row r="9" spans="1:9" s="14" customFormat="1" ht="13.5" customHeight="1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</row>
    <row r="11" spans="1:9" s="14" customFormat="1" ht="24" customHeight="1">
      <c r="A11" s="8" t="s">
        <v>22</v>
      </c>
      <c r="B11" s="10">
        <f>+B12+B15+B18+B21</f>
        <v>0</v>
      </c>
      <c r="C11" s="10">
        <f aca="true" t="shared" si="4" ref="C11:I11">+C12+C15+C18+C21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</row>
    <row r="12" spans="1:9" s="14" customFormat="1" ht="15">
      <c r="A12" s="37" t="s">
        <v>36</v>
      </c>
      <c r="B12" s="10">
        <f>+B13+B14</f>
        <v>0</v>
      </c>
      <c r="C12" s="10">
        <f aca="true" t="shared" si="5" ref="C12:I12">+C13+C14</f>
        <v>0</v>
      </c>
      <c r="D12" s="10">
        <f t="shared" si="5"/>
        <v>0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</row>
    <row r="13" spans="1:9" s="14" customFormat="1" ht="15">
      <c r="A13" s="37" t="s">
        <v>37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</row>
    <row r="14" spans="1:9" s="14" customFormat="1" ht="15">
      <c r="A14" s="37" t="s">
        <v>38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</row>
    <row r="15" spans="1:9" s="14" customFormat="1" ht="25.5">
      <c r="A15" s="37" t="s">
        <v>46</v>
      </c>
      <c r="B15" s="10">
        <f>+B16+B17</f>
        <v>0</v>
      </c>
      <c r="C15" s="10">
        <f aca="true" t="shared" si="6" ref="C15:I15">+C16+C17</f>
        <v>0</v>
      </c>
      <c r="D15" s="10">
        <f t="shared" si="6"/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</row>
    <row r="16" spans="1:9" s="14" customFormat="1" ht="15">
      <c r="A16" s="37" t="s">
        <v>37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15">
      <c r="A17" s="37" t="s">
        <v>38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25.5" customHeight="1">
      <c r="A18" s="37" t="s">
        <v>47</v>
      </c>
      <c r="B18" s="10">
        <f>+B19+B20</f>
        <v>0</v>
      </c>
      <c r="C18" s="10">
        <f aca="true" t="shared" si="7" ref="C18:I18">+C19+C20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</row>
    <row r="19" spans="1:9" s="14" customFormat="1" ht="15">
      <c r="A19" s="37" t="s">
        <v>37</v>
      </c>
      <c r="B19" s="10"/>
      <c r="C19" s="10"/>
      <c r="D19" s="7">
        <f>+E19+F19</f>
        <v>0</v>
      </c>
      <c r="E19" s="10"/>
      <c r="F19" s="10"/>
      <c r="G19" s="7">
        <f>+H19+I19</f>
        <v>0</v>
      </c>
      <c r="H19" s="10"/>
      <c r="I19" s="10"/>
    </row>
    <row r="20" spans="1:9" s="14" customFormat="1" ht="15">
      <c r="A20" s="37" t="s">
        <v>38</v>
      </c>
      <c r="B20" s="10"/>
      <c r="C20" s="10"/>
      <c r="D20" s="7">
        <f>+E20+F20</f>
        <v>0</v>
      </c>
      <c r="E20" s="10"/>
      <c r="F20" s="10"/>
      <c r="G20" s="7">
        <f>+H20+I20</f>
        <v>0</v>
      </c>
      <c r="H20" s="10"/>
      <c r="I20" s="10"/>
    </row>
    <row r="21" spans="1:9" s="14" customFormat="1" ht="25.5">
      <c r="A21" s="37" t="s">
        <v>48</v>
      </c>
      <c r="B21" s="10">
        <f>+B22+B23</f>
        <v>0</v>
      </c>
      <c r="C21" s="10">
        <f aca="true" t="shared" si="8" ref="C21:I21">+C22+C23</f>
        <v>0</v>
      </c>
      <c r="D21" s="10">
        <f t="shared" si="8"/>
        <v>0</v>
      </c>
      <c r="E21" s="10">
        <f t="shared" si="8"/>
        <v>0</v>
      </c>
      <c r="F21" s="10">
        <f t="shared" si="8"/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</row>
    <row r="22" spans="1:9" s="14" customFormat="1" ht="15">
      <c r="A22" s="37" t="s">
        <v>37</v>
      </c>
      <c r="B22" s="10"/>
      <c r="C22" s="10"/>
      <c r="D22" s="7">
        <f>+E22+F22</f>
        <v>0</v>
      </c>
      <c r="E22" s="10"/>
      <c r="F22" s="10"/>
      <c r="G22" s="7">
        <f>+H22+I22</f>
        <v>0</v>
      </c>
      <c r="H22" s="10"/>
      <c r="I22" s="10"/>
    </row>
    <row r="23" spans="1:9" s="14" customFormat="1" ht="15">
      <c r="A23" s="37" t="s">
        <v>38</v>
      </c>
      <c r="B23" s="10"/>
      <c r="C23" s="10"/>
      <c r="D23" s="7">
        <f>+E23+F23</f>
        <v>0</v>
      </c>
      <c r="E23" s="10"/>
      <c r="F23" s="10"/>
      <c r="G23" s="7">
        <f>+H23+I23</f>
        <v>0</v>
      </c>
      <c r="H23" s="10"/>
      <c r="I23" s="10"/>
    </row>
    <row r="24" spans="1:9" s="14" customFormat="1" ht="15">
      <c r="A24" s="33" t="s">
        <v>21</v>
      </c>
      <c r="B24" s="10"/>
      <c r="C24" s="10"/>
      <c r="D24" s="7">
        <f t="shared" si="2"/>
        <v>0</v>
      </c>
      <c r="E24" s="10"/>
      <c r="F24" s="10"/>
      <c r="G24" s="7">
        <f t="shared" si="3"/>
        <v>0</v>
      </c>
      <c r="H24" s="10"/>
      <c r="I24" s="10"/>
    </row>
    <row r="25" spans="1:9" ht="15">
      <c r="A25" s="16" t="s">
        <v>27</v>
      </c>
      <c r="B25" s="24">
        <f>+B26+B27+B28+B29</f>
        <v>15204.13</v>
      </c>
      <c r="C25" s="24">
        <f aca="true" t="shared" si="9" ref="C25:I25">+C26+C27+C28+C29</f>
        <v>15204.13</v>
      </c>
      <c r="D25" s="24">
        <f t="shared" si="9"/>
        <v>1648.92</v>
      </c>
      <c r="E25" s="24">
        <f t="shared" si="9"/>
        <v>0</v>
      </c>
      <c r="F25" s="24">
        <f t="shared" si="9"/>
        <v>1648.92</v>
      </c>
      <c r="G25" s="24">
        <f t="shared" si="9"/>
        <v>15204.119999999999</v>
      </c>
      <c r="H25" s="24">
        <f t="shared" si="9"/>
        <v>25.5</v>
      </c>
      <c r="I25" s="24">
        <f t="shared" si="9"/>
        <v>15178.619999999999</v>
      </c>
    </row>
    <row r="26" spans="1:9" ht="15">
      <c r="A26" s="15" t="s">
        <v>4</v>
      </c>
      <c r="B26" s="20">
        <v>13474.36</v>
      </c>
      <c r="C26" s="20">
        <v>13474.36</v>
      </c>
      <c r="D26" s="7">
        <f t="shared" si="2"/>
        <v>1466.53</v>
      </c>
      <c r="E26" s="20">
        <v>0</v>
      </c>
      <c r="F26" s="20">
        <v>1466.53</v>
      </c>
      <c r="G26" s="7">
        <f t="shared" si="3"/>
        <v>13474.359999999999</v>
      </c>
      <c r="H26" s="21">
        <f>E26+'MACHETA PNS septembrie'!H26</f>
        <v>13.3</v>
      </c>
      <c r="I26" s="20">
        <f>F26+'MACHETA PNS septembrie'!I26</f>
        <v>13461.06</v>
      </c>
    </row>
    <row r="27" spans="1:9" ht="15">
      <c r="A27" s="15" t="s">
        <v>5</v>
      </c>
      <c r="B27" s="20">
        <v>1717.56</v>
      </c>
      <c r="C27" s="20">
        <v>1717.56</v>
      </c>
      <c r="D27" s="7">
        <f t="shared" si="2"/>
        <v>182.39</v>
      </c>
      <c r="E27" s="20"/>
      <c r="F27" s="20">
        <v>182.39</v>
      </c>
      <c r="G27" s="7">
        <f t="shared" si="3"/>
        <v>1717.56</v>
      </c>
      <c r="H27" s="21">
        <f>E27+'MACHETA PNS septembrie'!H27</f>
        <v>0</v>
      </c>
      <c r="I27" s="20">
        <f>F27+'MACHETA PNS septembrie'!I27</f>
        <v>1717.56</v>
      </c>
    </row>
    <row r="28" spans="1:9" ht="26.25">
      <c r="A28" s="9" t="s">
        <v>6</v>
      </c>
      <c r="B28" s="20"/>
      <c r="C28" s="20"/>
      <c r="D28" s="7">
        <f t="shared" si="2"/>
        <v>0</v>
      </c>
      <c r="E28" s="20"/>
      <c r="F28" s="20"/>
      <c r="G28" s="7">
        <f t="shared" si="3"/>
        <v>0</v>
      </c>
      <c r="H28" s="20"/>
      <c r="I28" s="20"/>
    </row>
    <row r="29" spans="1:9" ht="15">
      <c r="A29" s="34" t="s">
        <v>29</v>
      </c>
      <c r="B29" s="20">
        <v>12.21</v>
      </c>
      <c r="C29" s="20">
        <v>12.21</v>
      </c>
      <c r="D29" s="7">
        <f t="shared" si="2"/>
        <v>0</v>
      </c>
      <c r="E29" s="20"/>
      <c r="F29" s="20"/>
      <c r="G29" s="7">
        <f t="shared" si="3"/>
        <v>12.200000000000001</v>
      </c>
      <c r="H29" s="21">
        <f>E29+'MACHETA PNS septembrie'!H29</f>
        <v>12.200000000000001</v>
      </c>
      <c r="I29" s="20"/>
    </row>
    <row r="30" spans="1:9" ht="15">
      <c r="A30" s="36" t="s">
        <v>31</v>
      </c>
      <c r="B30" s="20">
        <f>+B31+B34+B35+B36+B37</f>
        <v>6448.33</v>
      </c>
      <c r="C30" s="20">
        <f aca="true" t="shared" si="10" ref="C30:I30">+C31+C34+C35+C36+C37</f>
        <v>6448.33</v>
      </c>
      <c r="D30" s="20">
        <f t="shared" si="10"/>
        <v>828.14</v>
      </c>
      <c r="E30" s="20">
        <f t="shared" si="10"/>
        <v>210.71</v>
      </c>
      <c r="F30" s="20">
        <f t="shared" si="10"/>
        <v>617.43</v>
      </c>
      <c r="G30" s="20">
        <f t="shared" si="10"/>
        <v>6448.33</v>
      </c>
      <c r="H30" s="20">
        <f t="shared" si="10"/>
        <v>1896.12</v>
      </c>
      <c r="I30" s="20">
        <f t="shared" si="10"/>
        <v>4552.21</v>
      </c>
    </row>
    <row r="31" spans="1:9" ht="14.25">
      <c r="A31" s="35" t="s">
        <v>44</v>
      </c>
      <c r="B31" s="21">
        <f aca="true" t="shared" si="11" ref="B31:I31">+B32+B33</f>
        <v>6448.33</v>
      </c>
      <c r="C31" s="21">
        <f>+C32+C33</f>
        <v>6448.33</v>
      </c>
      <c r="D31" s="21">
        <f t="shared" si="11"/>
        <v>828.14</v>
      </c>
      <c r="E31" s="21">
        <f t="shared" si="11"/>
        <v>210.71</v>
      </c>
      <c r="F31" s="21">
        <f t="shared" si="11"/>
        <v>617.43</v>
      </c>
      <c r="G31" s="21">
        <f t="shared" si="11"/>
        <v>6448.33</v>
      </c>
      <c r="H31" s="21">
        <f t="shared" si="11"/>
        <v>1896.12</v>
      </c>
      <c r="I31" s="21">
        <f t="shared" si="11"/>
        <v>4552.21</v>
      </c>
    </row>
    <row r="32" spans="1:9" ht="15">
      <c r="A32" s="35" t="s">
        <v>42</v>
      </c>
      <c r="B32" s="21">
        <v>5712.38</v>
      </c>
      <c r="C32" s="21">
        <v>5712.38</v>
      </c>
      <c r="D32" s="32">
        <f aca="true" t="shared" si="12" ref="D32:D37">+E32+F32</f>
        <v>662.23</v>
      </c>
      <c r="E32" s="22">
        <v>210.71</v>
      </c>
      <c r="F32" s="12">
        <v>451.52</v>
      </c>
      <c r="G32" s="7">
        <f t="shared" si="3"/>
        <v>5712.38</v>
      </c>
      <c r="H32" s="21">
        <f>E32+'MACHETA PNS septembrie'!H32</f>
        <v>1896.12</v>
      </c>
      <c r="I32" s="20">
        <f>F32+'MACHETA PNS septembrie'!I32</f>
        <v>3816.26</v>
      </c>
    </row>
    <row r="33" spans="1:9" ht="15">
      <c r="A33" s="35" t="s">
        <v>43</v>
      </c>
      <c r="B33" s="21">
        <v>735.95</v>
      </c>
      <c r="C33" s="21">
        <v>735.95</v>
      </c>
      <c r="D33" s="32">
        <f t="shared" si="12"/>
        <v>165.91</v>
      </c>
      <c r="E33" s="22"/>
      <c r="F33" s="12">
        <v>165.91</v>
      </c>
      <c r="G33" s="7">
        <f t="shared" si="3"/>
        <v>735.95</v>
      </c>
      <c r="H33" s="21">
        <f>E33+'MACHETA PNS septembrie'!H33</f>
        <v>0</v>
      </c>
      <c r="I33" s="20">
        <f>F33+'MACHETA PNS septembrie'!I33</f>
        <v>735.95</v>
      </c>
    </row>
    <row r="34" spans="1:9" ht="26.25">
      <c r="A34" s="35" t="s">
        <v>32</v>
      </c>
      <c r="B34" s="21"/>
      <c r="C34" s="21"/>
      <c r="D34" s="32">
        <f t="shared" si="12"/>
        <v>0</v>
      </c>
      <c r="E34" s="22"/>
      <c r="F34" s="12"/>
      <c r="G34" s="7">
        <f t="shared" si="3"/>
        <v>0</v>
      </c>
      <c r="H34" s="22"/>
      <c r="I34" s="23"/>
    </row>
    <row r="35" spans="1:9" ht="26.25">
      <c r="A35" s="35" t="s">
        <v>33</v>
      </c>
      <c r="B35" s="21"/>
      <c r="C35" s="21"/>
      <c r="D35" s="32">
        <f t="shared" si="12"/>
        <v>0</v>
      </c>
      <c r="E35" s="22"/>
      <c r="F35" s="12"/>
      <c r="G35" s="7">
        <f t="shared" si="3"/>
        <v>0</v>
      </c>
      <c r="H35" s="22"/>
      <c r="I35" s="23"/>
    </row>
    <row r="36" spans="1:9" ht="29.25" customHeight="1">
      <c r="A36" s="35" t="s">
        <v>34</v>
      </c>
      <c r="B36" s="21"/>
      <c r="C36" s="21"/>
      <c r="D36" s="32">
        <f t="shared" si="12"/>
        <v>0</v>
      </c>
      <c r="E36" s="22"/>
      <c r="F36" s="12"/>
      <c r="G36" s="7">
        <f t="shared" si="3"/>
        <v>0</v>
      </c>
      <c r="H36" s="22"/>
      <c r="I36" s="23"/>
    </row>
    <row r="37" spans="1:9" ht="16.5" customHeight="1">
      <c r="A37" s="35" t="s">
        <v>35</v>
      </c>
      <c r="B37" s="21"/>
      <c r="C37" s="21"/>
      <c r="D37" s="32">
        <f t="shared" si="12"/>
        <v>0</v>
      </c>
      <c r="E37" s="22"/>
      <c r="F37" s="12"/>
      <c r="G37" s="7">
        <f t="shared" si="3"/>
        <v>0</v>
      </c>
      <c r="H37" s="22"/>
      <c r="I37" s="23"/>
    </row>
    <row r="38" spans="1:9" ht="15">
      <c r="A38" s="8" t="s">
        <v>25</v>
      </c>
      <c r="B38" s="32">
        <f>+B39+B40</f>
        <v>246.77</v>
      </c>
      <c r="C38" s="32">
        <f>+C39+C40</f>
        <v>246.77</v>
      </c>
      <c r="D38" s="7">
        <f t="shared" si="2"/>
        <v>14.04</v>
      </c>
      <c r="E38" s="32">
        <f>+E39+E40</f>
        <v>0</v>
      </c>
      <c r="F38" s="32">
        <f>+F39+F40</f>
        <v>14.04</v>
      </c>
      <c r="G38" s="7">
        <f t="shared" si="3"/>
        <v>246.76999999999998</v>
      </c>
      <c r="H38" s="32">
        <f>+H39+H40</f>
        <v>71.04</v>
      </c>
      <c r="I38" s="32">
        <f>+I39+I40</f>
        <v>175.73</v>
      </c>
    </row>
    <row r="39" spans="1:9" ht="15">
      <c r="A39" s="9" t="s">
        <v>4</v>
      </c>
      <c r="B39" s="21">
        <v>246.77</v>
      </c>
      <c r="C39" s="21">
        <v>246.77</v>
      </c>
      <c r="D39" s="7">
        <f t="shared" si="2"/>
        <v>14.04</v>
      </c>
      <c r="E39" s="22"/>
      <c r="F39" s="12">
        <v>14.04</v>
      </c>
      <c r="G39" s="7">
        <f t="shared" si="3"/>
        <v>246.76999999999998</v>
      </c>
      <c r="H39" s="21">
        <f>E39+'MACHETA PNS septembrie'!H39</f>
        <v>71.04</v>
      </c>
      <c r="I39" s="20">
        <f>F39+'MACHETA PNS septembrie'!I39</f>
        <v>175.73</v>
      </c>
    </row>
    <row r="40" spans="1:9" ht="15">
      <c r="A40" s="9" t="s">
        <v>5</v>
      </c>
      <c r="B40" s="21"/>
      <c r="C40" s="21"/>
      <c r="D40" s="7">
        <f t="shared" si="2"/>
        <v>0</v>
      </c>
      <c r="E40" s="22"/>
      <c r="F40" s="12"/>
      <c r="G40" s="7">
        <f t="shared" si="3"/>
        <v>0</v>
      </c>
      <c r="H40" s="22"/>
      <c r="I40" s="23"/>
    </row>
    <row r="41" spans="1:9" ht="15">
      <c r="A41" s="8" t="s">
        <v>23</v>
      </c>
      <c r="B41" s="21"/>
      <c r="C41" s="21"/>
      <c r="D41" s="7">
        <f t="shared" si="2"/>
        <v>0</v>
      </c>
      <c r="E41" s="22"/>
      <c r="F41" s="12"/>
      <c r="G41" s="7">
        <f t="shared" si="3"/>
        <v>0</v>
      </c>
      <c r="H41" s="22"/>
      <c r="I41" s="23"/>
    </row>
    <row r="42" spans="1:9" ht="15">
      <c r="A42" s="8" t="s">
        <v>24</v>
      </c>
      <c r="B42" s="21">
        <v>169.8</v>
      </c>
      <c r="C42" s="21">
        <v>169.8</v>
      </c>
      <c r="D42" s="7">
        <f t="shared" si="2"/>
        <v>0</v>
      </c>
      <c r="E42" s="22"/>
      <c r="F42" s="12"/>
      <c r="G42" s="7">
        <f t="shared" si="3"/>
        <v>169.79000000000002</v>
      </c>
      <c r="H42" s="21">
        <f>E42+'MACHETA PNS septembrie'!H42</f>
        <v>169.79000000000002</v>
      </c>
      <c r="I42" s="23"/>
    </row>
    <row r="43" spans="1:9" ht="26.25">
      <c r="A43" s="31" t="s">
        <v>26</v>
      </c>
      <c r="B43" s="21">
        <v>422.84</v>
      </c>
      <c r="C43" s="21">
        <v>422.84</v>
      </c>
      <c r="D43" s="7">
        <f t="shared" si="2"/>
        <v>49.59</v>
      </c>
      <c r="E43" s="22"/>
      <c r="F43" s="12">
        <v>49.59</v>
      </c>
      <c r="G43" s="7">
        <f t="shared" si="3"/>
        <v>422.84000000000003</v>
      </c>
      <c r="H43" s="21">
        <f>E43+'MACHETA PNS IULIE'!H43</f>
        <v>0</v>
      </c>
      <c r="I43" s="20">
        <f>F43+'MACHETA PNS septembrie'!I43</f>
        <v>422.84000000000003</v>
      </c>
    </row>
    <row r="44" spans="1:9" ht="26.25">
      <c r="A44" s="8" t="s">
        <v>7</v>
      </c>
      <c r="B44" s="21"/>
      <c r="C44" s="21"/>
      <c r="D44" s="7">
        <f>+E44+F44</f>
        <v>0</v>
      </c>
      <c r="E44" s="22"/>
      <c r="F44" s="12"/>
      <c r="G44" s="7">
        <f t="shared" si="3"/>
        <v>0</v>
      </c>
      <c r="H44" s="22"/>
      <c r="I44" s="23"/>
    </row>
    <row r="45" spans="1:9" ht="15">
      <c r="A45" s="8" t="s">
        <v>8</v>
      </c>
      <c r="B45" s="21"/>
      <c r="C45" s="21"/>
      <c r="D45" s="7">
        <f t="shared" si="2"/>
        <v>0</v>
      </c>
      <c r="E45" s="22"/>
      <c r="F45" s="12"/>
      <c r="G45" s="7">
        <f t="shared" si="3"/>
        <v>0</v>
      </c>
      <c r="H45" s="22"/>
      <c r="I45" s="23"/>
    </row>
    <row r="46" spans="1:9" ht="15">
      <c r="A46" s="8" t="s">
        <v>9</v>
      </c>
      <c r="B46" s="21">
        <v>808.51</v>
      </c>
      <c r="C46" s="21">
        <v>808.51</v>
      </c>
      <c r="D46" s="7">
        <f t="shared" si="2"/>
        <v>4.25</v>
      </c>
      <c r="E46" s="22">
        <v>4.25</v>
      </c>
      <c r="F46" s="12"/>
      <c r="G46" s="7">
        <f t="shared" si="3"/>
        <v>808.51</v>
      </c>
      <c r="H46" s="21">
        <f>E46+'MACHETA PNS septembrie'!H46</f>
        <v>808.51</v>
      </c>
      <c r="I46" s="20">
        <f>F46+'MACHETA PNS MAI'!I46</f>
        <v>0</v>
      </c>
    </row>
    <row r="47" spans="1:9" ht="25.5">
      <c r="A47" s="11" t="s">
        <v>17</v>
      </c>
      <c r="B47" s="25">
        <v>12515.72</v>
      </c>
      <c r="C47" s="25">
        <v>12515.72</v>
      </c>
      <c r="D47" s="7">
        <f t="shared" si="2"/>
        <v>1177.8999999999999</v>
      </c>
      <c r="E47" s="25">
        <v>83.82</v>
      </c>
      <c r="F47" s="25">
        <v>1094.08</v>
      </c>
      <c r="G47" s="7">
        <f t="shared" si="3"/>
        <v>10805.58</v>
      </c>
      <c r="H47" s="21">
        <f>E47+'MACHETA PNS septembrie'!H47</f>
        <v>776.24</v>
      </c>
      <c r="I47" s="21">
        <f>F47+'MACHETA PNS septembrie'!I47</f>
        <v>10029.34</v>
      </c>
    </row>
    <row r="48" spans="1:9" ht="15">
      <c r="A48" s="8" t="s">
        <v>10</v>
      </c>
      <c r="B48" s="20"/>
      <c r="C48" s="20"/>
      <c r="D48" s="7">
        <f t="shared" si="2"/>
        <v>0</v>
      </c>
      <c r="E48" s="20"/>
      <c r="F48" s="20"/>
      <c r="G48" s="7">
        <f t="shared" si="3"/>
        <v>0</v>
      </c>
      <c r="H48" s="20"/>
      <c r="I48" s="20"/>
    </row>
    <row r="49" spans="1:9" s="29" customFormat="1" ht="15">
      <c r="A49" s="27" t="s">
        <v>11</v>
      </c>
      <c r="B49" s="28">
        <f>+B7</f>
        <v>35816.1</v>
      </c>
      <c r="C49" s="28">
        <f aca="true" t="shared" si="13" ref="C49:I49">+C7</f>
        <v>35816.1</v>
      </c>
      <c r="D49" s="28">
        <f t="shared" si="13"/>
        <v>3722.84</v>
      </c>
      <c r="E49" s="28">
        <f t="shared" si="13"/>
        <v>298.78</v>
      </c>
      <c r="F49" s="28">
        <f t="shared" si="13"/>
        <v>3424.06</v>
      </c>
      <c r="G49" s="28">
        <f t="shared" si="13"/>
        <v>34105.939999999995</v>
      </c>
      <c r="H49" s="28">
        <f t="shared" si="13"/>
        <v>3747.2</v>
      </c>
      <c r="I49" s="28">
        <f t="shared" si="13"/>
        <v>30358.739999999998</v>
      </c>
    </row>
    <row r="50" spans="1:9" s="29" customFormat="1" ht="30" customHeight="1">
      <c r="A50" s="30" t="s">
        <v>45</v>
      </c>
      <c r="B50" s="28">
        <f>+B9+B26+B31+B39+B41+B42+B43+B45</f>
        <v>20762.100000000002</v>
      </c>
      <c r="C50" s="28">
        <f aca="true" t="shared" si="14" ref="C50:I50">+C9+C26+C31+C39+C41+C42+C43+C45</f>
        <v>20762.100000000002</v>
      </c>
      <c r="D50" s="28">
        <f t="shared" si="14"/>
        <v>2358.3</v>
      </c>
      <c r="E50" s="28">
        <f t="shared" si="14"/>
        <v>210.71</v>
      </c>
      <c r="F50" s="28">
        <f t="shared" si="14"/>
        <v>2147.59</v>
      </c>
      <c r="G50" s="28">
        <f t="shared" si="14"/>
        <v>20762.09</v>
      </c>
      <c r="H50" s="28">
        <f t="shared" si="14"/>
        <v>2150.25</v>
      </c>
      <c r="I50" s="28">
        <f t="shared" si="14"/>
        <v>18611.84</v>
      </c>
    </row>
    <row r="51" spans="1:9" s="29" customFormat="1" ht="30">
      <c r="A51" s="30" t="s">
        <v>12</v>
      </c>
      <c r="B51" s="30">
        <f>+B10+B24+B27+B40+B44+B46+B48+B29+B35+B14+B17+B20+B23</f>
        <v>2538.2799999999997</v>
      </c>
      <c r="C51" s="30">
        <f aca="true" t="shared" si="15" ref="C51:I51">+C10+C24+C27+C40+C44+C46+C48+C29+C35+C14+C17+C20+C23</f>
        <v>2538.2799999999997</v>
      </c>
      <c r="D51" s="30">
        <f t="shared" si="15"/>
        <v>186.64</v>
      </c>
      <c r="E51" s="30">
        <f t="shared" si="15"/>
        <v>4.25</v>
      </c>
      <c r="F51" s="30">
        <f t="shared" si="15"/>
        <v>182.39</v>
      </c>
      <c r="G51" s="30">
        <f t="shared" si="15"/>
        <v>2538.2699999999995</v>
      </c>
      <c r="H51" s="30">
        <f t="shared" si="15"/>
        <v>820.71</v>
      </c>
      <c r="I51" s="30">
        <f t="shared" si="15"/>
        <v>1717.56</v>
      </c>
    </row>
    <row r="52" ht="12.75">
      <c r="A52" s="17" t="s">
        <v>13</v>
      </c>
    </row>
    <row r="53" spans="1:7" ht="12.75">
      <c r="A53" s="18" t="s">
        <v>15</v>
      </c>
      <c r="G53" s="18" t="s">
        <v>14</v>
      </c>
    </row>
    <row r="54" spans="1:7" ht="12.75">
      <c r="A54" s="13" t="s">
        <v>50</v>
      </c>
      <c r="G54" s="13" t="s">
        <v>49</v>
      </c>
    </row>
    <row r="55" ht="12.75">
      <c r="H55" s="19"/>
    </row>
  </sheetData>
  <sheetProtection/>
  <mergeCells count="7">
    <mergeCell ref="A1:I1"/>
    <mergeCell ref="A2:I2"/>
    <mergeCell ref="A4:A5"/>
    <mergeCell ref="B4:B5"/>
    <mergeCell ref="C4:C5"/>
    <mergeCell ref="D4:F4"/>
    <mergeCell ref="G4:I4"/>
  </mergeCells>
  <printOptions horizontalCentered="1" verticalCentered="1"/>
  <pageMargins left="0.4" right="0.42" top="0.42" bottom="0.35" header="0.17" footer="0.16"/>
  <pageSetup fitToHeight="1" fitToWidth="1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5"/>
  <sheetViews>
    <sheetView workbookViewId="0" topLeftCell="B16">
      <selection activeCell="I49" sqref="I49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38" t="s">
        <v>28</v>
      </c>
      <c r="B1" s="38"/>
      <c r="C1" s="38"/>
      <c r="D1" s="38"/>
      <c r="E1" s="38"/>
      <c r="F1" s="38"/>
      <c r="G1" s="38"/>
      <c r="H1" s="38"/>
      <c r="I1" s="38"/>
    </row>
    <row r="2" spans="1:9" ht="16.5">
      <c r="A2" s="39" t="s">
        <v>74</v>
      </c>
      <c r="B2" s="39"/>
      <c r="C2" s="39"/>
      <c r="D2" s="39"/>
      <c r="E2" s="39"/>
      <c r="F2" s="39"/>
      <c r="G2" s="39"/>
      <c r="H2" s="39"/>
      <c r="I2" s="39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0" t="s">
        <v>1</v>
      </c>
      <c r="B4" s="41" t="s">
        <v>39</v>
      </c>
      <c r="C4" s="41" t="s">
        <v>68</v>
      </c>
      <c r="D4" s="42" t="s">
        <v>76</v>
      </c>
      <c r="E4" s="43"/>
      <c r="F4" s="43"/>
      <c r="G4" s="42" t="s">
        <v>75</v>
      </c>
      <c r="H4" s="43"/>
      <c r="I4" s="43"/>
    </row>
    <row r="5" spans="1:9" ht="25.5">
      <c r="A5" s="40"/>
      <c r="B5" s="41"/>
      <c r="C5" s="41"/>
      <c r="D5" s="4" t="s">
        <v>16</v>
      </c>
      <c r="E5" s="4" t="s">
        <v>2</v>
      </c>
      <c r="F5" s="4" t="s">
        <v>3</v>
      </c>
      <c r="G5" s="4" t="s">
        <v>16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18</v>
      </c>
      <c r="E6" s="6">
        <v>3</v>
      </c>
      <c r="F6" s="6">
        <v>4</v>
      </c>
      <c r="G6" s="6" t="s">
        <v>19</v>
      </c>
      <c r="H6" s="6">
        <v>6</v>
      </c>
      <c r="I6" s="6">
        <v>7</v>
      </c>
    </row>
    <row r="7" spans="1:9" s="14" customFormat="1" ht="21" customHeight="1">
      <c r="A7" s="26" t="s">
        <v>20</v>
      </c>
      <c r="B7" s="10">
        <f>+B8+B11+B24+B25+B30+B38+B41+B42+B43+B44+B45+B46+B47+B48</f>
        <v>33270.659999999996</v>
      </c>
      <c r="C7" s="10">
        <f aca="true" t="shared" si="0" ref="C7:H7">+C8+C11+C24+C25+C30+C38+C41+C42+C43+C44+C45+C46+C47+C48</f>
        <v>30383.129999999997</v>
      </c>
      <c r="D7" s="10">
        <f t="shared" si="0"/>
        <v>3637.9799999999996</v>
      </c>
      <c r="E7" s="10">
        <f t="shared" si="0"/>
        <v>474.2</v>
      </c>
      <c r="F7" s="10">
        <f t="shared" si="0"/>
        <v>3163.7799999999997</v>
      </c>
      <c r="G7" s="10">
        <f t="shared" si="0"/>
        <v>30383.1</v>
      </c>
      <c r="H7" s="10">
        <f t="shared" si="0"/>
        <v>3448.42</v>
      </c>
      <c r="I7" s="10">
        <f>+I8+I11+I24+I25+I30+I38+I41+I42+I43+I44+I45+I46+I47+I48</f>
        <v>26934.68</v>
      </c>
    </row>
    <row r="8" spans="1:9" s="14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48">+E8+F8</f>
        <v>0</v>
      </c>
      <c r="E8" s="10">
        <f t="shared" si="1"/>
        <v>0</v>
      </c>
      <c r="F8" s="10">
        <f t="shared" si="1"/>
        <v>0</v>
      </c>
      <c r="G8" s="7">
        <f aca="true" t="shared" si="3" ref="G8:G48">+H8+I8</f>
        <v>0</v>
      </c>
      <c r="H8" s="10">
        <f t="shared" si="1"/>
        <v>0</v>
      </c>
      <c r="I8" s="10">
        <f t="shared" si="1"/>
        <v>0</v>
      </c>
    </row>
    <row r="9" spans="1:9" s="14" customFormat="1" ht="13.5" customHeight="1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</row>
    <row r="11" spans="1:9" s="14" customFormat="1" ht="24" customHeight="1">
      <c r="A11" s="8" t="s">
        <v>22</v>
      </c>
      <c r="B11" s="10">
        <f>+B12+B15+B18+B21</f>
        <v>0</v>
      </c>
      <c r="C11" s="10">
        <f aca="true" t="shared" si="4" ref="C11:I11">+C12+C15+C18+C21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</row>
    <row r="12" spans="1:9" s="14" customFormat="1" ht="15">
      <c r="A12" s="37" t="s">
        <v>36</v>
      </c>
      <c r="B12" s="10">
        <f>+B13+B14</f>
        <v>0</v>
      </c>
      <c r="C12" s="10">
        <f aca="true" t="shared" si="5" ref="C12:I12">+C13+C14</f>
        <v>0</v>
      </c>
      <c r="D12" s="10">
        <f t="shared" si="5"/>
        <v>0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</row>
    <row r="13" spans="1:9" s="14" customFormat="1" ht="15">
      <c r="A13" s="37" t="s">
        <v>37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</row>
    <row r="14" spans="1:9" s="14" customFormat="1" ht="15">
      <c r="A14" s="37" t="s">
        <v>38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</row>
    <row r="15" spans="1:9" s="14" customFormat="1" ht="25.5">
      <c r="A15" s="37" t="s">
        <v>46</v>
      </c>
      <c r="B15" s="10">
        <f>+B16+B17</f>
        <v>0</v>
      </c>
      <c r="C15" s="10">
        <f aca="true" t="shared" si="6" ref="C15:I15">+C16+C17</f>
        <v>0</v>
      </c>
      <c r="D15" s="10">
        <f t="shared" si="6"/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</row>
    <row r="16" spans="1:9" s="14" customFormat="1" ht="15">
      <c r="A16" s="37" t="s">
        <v>37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15">
      <c r="A17" s="37" t="s">
        <v>38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25.5" customHeight="1">
      <c r="A18" s="37" t="s">
        <v>47</v>
      </c>
      <c r="B18" s="10">
        <f>+B19+B20</f>
        <v>0</v>
      </c>
      <c r="C18" s="10">
        <f aca="true" t="shared" si="7" ref="C18:I18">+C19+C20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</row>
    <row r="19" spans="1:9" s="14" customFormat="1" ht="15">
      <c r="A19" s="37" t="s">
        <v>37</v>
      </c>
      <c r="B19" s="10"/>
      <c r="C19" s="10"/>
      <c r="D19" s="7">
        <f>+E19+F19</f>
        <v>0</v>
      </c>
      <c r="E19" s="10"/>
      <c r="F19" s="10"/>
      <c r="G19" s="7">
        <f>+H19+I19</f>
        <v>0</v>
      </c>
      <c r="H19" s="10"/>
      <c r="I19" s="10"/>
    </row>
    <row r="20" spans="1:9" s="14" customFormat="1" ht="15">
      <c r="A20" s="37" t="s">
        <v>38</v>
      </c>
      <c r="B20" s="10"/>
      <c r="C20" s="10"/>
      <c r="D20" s="7">
        <f>+E20+F20</f>
        <v>0</v>
      </c>
      <c r="E20" s="10"/>
      <c r="F20" s="10"/>
      <c r="G20" s="7">
        <f>+H20+I20</f>
        <v>0</v>
      </c>
      <c r="H20" s="10"/>
      <c r="I20" s="10"/>
    </row>
    <row r="21" spans="1:9" s="14" customFormat="1" ht="25.5">
      <c r="A21" s="37" t="s">
        <v>48</v>
      </c>
      <c r="B21" s="10">
        <f>+B22+B23</f>
        <v>0</v>
      </c>
      <c r="C21" s="10">
        <f aca="true" t="shared" si="8" ref="C21:I21">+C22+C23</f>
        <v>0</v>
      </c>
      <c r="D21" s="10">
        <f t="shared" si="8"/>
        <v>0</v>
      </c>
      <c r="E21" s="10">
        <f t="shared" si="8"/>
        <v>0</v>
      </c>
      <c r="F21" s="10">
        <f t="shared" si="8"/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</row>
    <row r="22" spans="1:9" s="14" customFormat="1" ht="15">
      <c r="A22" s="37" t="s">
        <v>37</v>
      </c>
      <c r="B22" s="10"/>
      <c r="C22" s="10"/>
      <c r="D22" s="7">
        <f>+E22+F22</f>
        <v>0</v>
      </c>
      <c r="E22" s="10"/>
      <c r="F22" s="10"/>
      <c r="G22" s="7">
        <f>+H22+I22</f>
        <v>0</v>
      </c>
      <c r="H22" s="10"/>
      <c r="I22" s="10"/>
    </row>
    <row r="23" spans="1:9" s="14" customFormat="1" ht="15">
      <c r="A23" s="37" t="s">
        <v>38</v>
      </c>
      <c r="B23" s="10"/>
      <c r="C23" s="10"/>
      <c r="D23" s="7">
        <f>+E23+F23</f>
        <v>0</v>
      </c>
      <c r="E23" s="10"/>
      <c r="F23" s="10"/>
      <c r="G23" s="7">
        <f>+H23+I23</f>
        <v>0</v>
      </c>
      <c r="H23" s="10"/>
      <c r="I23" s="10"/>
    </row>
    <row r="24" spans="1:9" s="14" customFormat="1" ht="15">
      <c r="A24" s="33" t="s">
        <v>21</v>
      </c>
      <c r="B24" s="10"/>
      <c r="C24" s="10"/>
      <c r="D24" s="7">
        <f t="shared" si="2"/>
        <v>0</v>
      </c>
      <c r="E24" s="10"/>
      <c r="F24" s="10"/>
      <c r="G24" s="7">
        <f t="shared" si="3"/>
        <v>0</v>
      </c>
      <c r="H24" s="10"/>
      <c r="I24" s="10"/>
    </row>
    <row r="25" spans="1:9" ht="15">
      <c r="A25" s="16" t="s">
        <v>27</v>
      </c>
      <c r="B25" s="24">
        <f>+B26+B27+B28+B29</f>
        <v>13555.21</v>
      </c>
      <c r="C25" s="24">
        <f aca="true" t="shared" si="9" ref="C25:I25">+C26+C27+C28+C29</f>
        <v>13555.21</v>
      </c>
      <c r="D25" s="24">
        <f t="shared" si="9"/>
        <v>1572.0199999999998</v>
      </c>
      <c r="E25" s="24">
        <f t="shared" si="9"/>
        <v>3.82</v>
      </c>
      <c r="F25" s="24">
        <f t="shared" si="9"/>
        <v>1568.1999999999998</v>
      </c>
      <c r="G25" s="24">
        <f t="shared" si="9"/>
        <v>13555.199999999999</v>
      </c>
      <c r="H25" s="24">
        <f t="shared" si="9"/>
        <v>25.5</v>
      </c>
      <c r="I25" s="24">
        <f t="shared" si="9"/>
        <v>13529.699999999999</v>
      </c>
    </row>
    <row r="26" spans="1:9" ht="15">
      <c r="A26" s="15" t="s">
        <v>4</v>
      </c>
      <c r="B26" s="20">
        <v>12007.83</v>
      </c>
      <c r="C26" s="20">
        <v>12007.83</v>
      </c>
      <c r="D26" s="7">
        <f t="shared" si="2"/>
        <v>1399.84</v>
      </c>
      <c r="E26" s="20">
        <v>0</v>
      </c>
      <c r="F26" s="20">
        <v>1399.84</v>
      </c>
      <c r="G26" s="7">
        <f t="shared" si="3"/>
        <v>12007.829999999998</v>
      </c>
      <c r="H26" s="21">
        <f>E26+'MACHETA PNS august'!H26</f>
        <v>13.3</v>
      </c>
      <c r="I26" s="20">
        <f>F26+'MACHETA PNS august'!I26</f>
        <v>11994.529999999999</v>
      </c>
    </row>
    <row r="27" spans="1:9" ht="15">
      <c r="A27" s="15" t="s">
        <v>5</v>
      </c>
      <c r="B27" s="20">
        <v>1535.17</v>
      </c>
      <c r="C27" s="20">
        <v>1535.17</v>
      </c>
      <c r="D27" s="7">
        <f t="shared" si="2"/>
        <v>168.36</v>
      </c>
      <c r="E27" s="20"/>
      <c r="F27" s="20">
        <v>168.36</v>
      </c>
      <c r="G27" s="7">
        <f t="shared" si="3"/>
        <v>1535.17</v>
      </c>
      <c r="H27" s="21">
        <f>E27+'MACHETA PNS IUINIE'!H28</f>
        <v>0</v>
      </c>
      <c r="I27" s="20">
        <f>F27+'MACHETA PNS august'!I27</f>
        <v>1535.17</v>
      </c>
    </row>
    <row r="28" spans="1:9" ht="26.25">
      <c r="A28" s="9" t="s">
        <v>6</v>
      </c>
      <c r="B28" s="20"/>
      <c r="C28" s="20"/>
      <c r="D28" s="7">
        <f t="shared" si="2"/>
        <v>0</v>
      </c>
      <c r="E28" s="20"/>
      <c r="F28" s="20"/>
      <c r="G28" s="7">
        <f t="shared" si="3"/>
        <v>0</v>
      </c>
      <c r="H28" s="20"/>
      <c r="I28" s="20"/>
    </row>
    <row r="29" spans="1:9" ht="15">
      <c r="A29" s="34" t="s">
        <v>29</v>
      </c>
      <c r="B29" s="20">
        <v>12.21</v>
      </c>
      <c r="C29" s="20">
        <v>12.21</v>
      </c>
      <c r="D29" s="7">
        <f t="shared" si="2"/>
        <v>3.82</v>
      </c>
      <c r="E29" s="20">
        <v>3.82</v>
      </c>
      <c r="F29" s="20"/>
      <c r="G29" s="7">
        <f t="shared" si="3"/>
        <v>12.200000000000001</v>
      </c>
      <c r="H29" s="21">
        <f>E29+'MACHETA PNS august'!H29</f>
        <v>12.200000000000001</v>
      </c>
      <c r="I29" s="20"/>
    </row>
    <row r="30" spans="1:9" ht="15">
      <c r="A30" s="36" t="s">
        <v>31</v>
      </c>
      <c r="B30" s="20">
        <f>+B31+B34+B35+B36+B37</f>
        <v>5620.19</v>
      </c>
      <c r="C30" s="20">
        <f aca="true" t="shared" si="10" ref="C30:I30">+C31+C34+C35+C36+C37</f>
        <v>5620.19</v>
      </c>
      <c r="D30" s="20">
        <f t="shared" si="10"/>
        <v>636.07</v>
      </c>
      <c r="E30" s="20">
        <f t="shared" si="10"/>
        <v>171.36</v>
      </c>
      <c r="F30" s="20">
        <f t="shared" si="10"/>
        <v>464.71</v>
      </c>
      <c r="G30" s="20">
        <f t="shared" si="10"/>
        <v>5620.19</v>
      </c>
      <c r="H30" s="20">
        <f t="shared" si="10"/>
        <v>1685.4099999999999</v>
      </c>
      <c r="I30" s="20">
        <f t="shared" si="10"/>
        <v>3934.78</v>
      </c>
    </row>
    <row r="31" spans="1:9" ht="14.25">
      <c r="A31" s="35" t="s">
        <v>44</v>
      </c>
      <c r="B31" s="21">
        <f aca="true" t="shared" si="11" ref="B31:I31">+B32+B33</f>
        <v>5620.19</v>
      </c>
      <c r="C31" s="21">
        <f>+C32+C33</f>
        <v>5620.19</v>
      </c>
      <c r="D31" s="21">
        <f t="shared" si="11"/>
        <v>636.07</v>
      </c>
      <c r="E31" s="21">
        <f t="shared" si="11"/>
        <v>171.36</v>
      </c>
      <c r="F31" s="21">
        <f t="shared" si="11"/>
        <v>464.71</v>
      </c>
      <c r="G31" s="21">
        <f t="shared" si="11"/>
        <v>5620.19</v>
      </c>
      <c r="H31" s="21">
        <f t="shared" si="11"/>
        <v>1685.4099999999999</v>
      </c>
      <c r="I31" s="21">
        <f t="shared" si="11"/>
        <v>3934.78</v>
      </c>
    </row>
    <row r="32" spans="1:9" ht="15">
      <c r="A32" s="35" t="s">
        <v>42</v>
      </c>
      <c r="B32" s="21">
        <v>5050.15</v>
      </c>
      <c r="C32" s="21">
        <v>5050.15</v>
      </c>
      <c r="D32" s="32">
        <f aca="true" t="shared" si="12" ref="D32:D37">+E32+F32</f>
        <v>561.1800000000001</v>
      </c>
      <c r="E32" s="22">
        <v>171.36</v>
      </c>
      <c r="F32" s="12">
        <v>389.82</v>
      </c>
      <c r="G32" s="7">
        <f t="shared" si="3"/>
        <v>5050.15</v>
      </c>
      <c r="H32" s="21">
        <f>E32+'MACHETA PNS august'!H32</f>
        <v>1685.4099999999999</v>
      </c>
      <c r="I32" s="21">
        <f>F32+'MACHETA PNS august'!I32</f>
        <v>3364.7400000000002</v>
      </c>
    </row>
    <row r="33" spans="1:9" ht="15">
      <c r="A33" s="35" t="s">
        <v>43</v>
      </c>
      <c r="B33" s="21">
        <v>570.04</v>
      </c>
      <c r="C33" s="21">
        <v>570.04</v>
      </c>
      <c r="D33" s="32">
        <f t="shared" si="12"/>
        <v>74.89</v>
      </c>
      <c r="E33" s="22"/>
      <c r="F33" s="12">
        <v>74.89</v>
      </c>
      <c r="G33" s="7">
        <f t="shared" si="3"/>
        <v>570.0400000000001</v>
      </c>
      <c r="H33" s="21">
        <f>E33+'MACHETA PNS august'!H33</f>
        <v>0</v>
      </c>
      <c r="I33" s="20">
        <f>F33+'MACHETA PNS august'!I33</f>
        <v>570.0400000000001</v>
      </c>
    </row>
    <row r="34" spans="1:9" ht="26.25">
      <c r="A34" s="35" t="s">
        <v>32</v>
      </c>
      <c r="B34" s="21"/>
      <c r="C34" s="21"/>
      <c r="D34" s="32">
        <f t="shared" si="12"/>
        <v>0</v>
      </c>
      <c r="E34" s="22"/>
      <c r="F34" s="12"/>
      <c r="G34" s="7">
        <f t="shared" si="3"/>
        <v>0</v>
      </c>
      <c r="H34" s="22"/>
      <c r="I34" s="23"/>
    </row>
    <row r="35" spans="1:9" ht="26.25">
      <c r="A35" s="35" t="s">
        <v>33</v>
      </c>
      <c r="B35" s="21"/>
      <c r="C35" s="21"/>
      <c r="D35" s="32">
        <f t="shared" si="12"/>
        <v>0</v>
      </c>
      <c r="E35" s="22"/>
      <c r="F35" s="12"/>
      <c r="G35" s="7">
        <f t="shared" si="3"/>
        <v>0</v>
      </c>
      <c r="H35" s="22"/>
      <c r="I35" s="23"/>
    </row>
    <row r="36" spans="1:9" ht="29.25" customHeight="1">
      <c r="A36" s="35" t="s">
        <v>34</v>
      </c>
      <c r="B36" s="21"/>
      <c r="C36" s="21"/>
      <c r="D36" s="32">
        <f t="shared" si="12"/>
        <v>0</v>
      </c>
      <c r="E36" s="22"/>
      <c r="F36" s="12"/>
      <c r="G36" s="7">
        <f t="shared" si="3"/>
        <v>0</v>
      </c>
      <c r="H36" s="22"/>
      <c r="I36" s="23"/>
    </row>
    <row r="37" spans="1:9" ht="16.5" customHeight="1">
      <c r="A37" s="35" t="s">
        <v>35</v>
      </c>
      <c r="B37" s="21"/>
      <c r="C37" s="21"/>
      <c r="D37" s="32">
        <f t="shared" si="12"/>
        <v>0</v>
      </c>
      <c r="E37" s="22"/>
      <c r="F37" s="12"/>
      <c r="G37" s="7">
        <f t="shared" si="3"/>
        <v>0</v>
      </c>
      <c r="H37" s="22"/>
      <c r="I37" s="23"/>
    </row>
    <row r="38" spans="1:9" ht="15">
      <c r="A38" s="8" t="s">
        <v>25</v>
      </c>
      <c r="B38" s="32">
        <f>+B39+B40</f>
        <v>232.73</v>
      </c>
      <c r="C38" s="32">
        <f>+C39+C40</f>
        <v>232.73</v>
      </c>
      <c r="D38" s="7">
        <f t="shared" si="2"/>
        <v>24.81</v>
      </c>
      <c r="E38" s="32">
        <f>+E39+E40</f>
        <v>0</v>
      </c>
      <c r="F38" s="32">
        <f>+F39+F40</f>
        <v>24.81</v>
      </c>
      <c r="G38" s="7">
        <f t="shared" si="3"/>
        <v>232.73000000000002</v>
      </c>
      <c r="H38" s="32">
        <f>+H39+H40</f>
        <v>71.04</v>
      </c>
      <c r="I38" s="32">
        <f>+I39+I40</f>
        <v>161.69</v>
      </c>
    </row>
    <row r="39" spans="1:9" ht="15">
      <c r="A39" s="9" t="s">
        <v>4</v>
      </c>
      <c r="B39" s="21">
        <v>232.73</v>
      </c>
      <c r="C39" s="21">
        <v>232.73</v>
      </c>
      <c r="D39" s="7">
        <f t="shared" si="2"/>
        <v>24.81</v>
      </c>
      <c r="E39" s="22"/>
      <c r="F39" s="12">
        <v>24.81</v>
      </c>
      <c r="G39" s="7">
        <f t="shared" si="3"/>
        <v>232.73000000000002</v>
      </c>
      <c r="H39" s="21">
        <f>E39+'MACHETA PNS august'!H39</f>
        <v>71.04</v>
      </c>
      <c r="I39" s="20">
        <f>F39+'MACHETA PNS august'!I39</f>
        <v>161.69</v>
      </c>
    </row>
    <row r="40" spans="1:9" ht="15">
      <c r="A40" s="9" t="s">
        <v>5</v>
      </c>
      <c r="B40" s="21"/>
      <c r="C40" s="21"/>
      <c r="D40" s="7">
        <f t="shared" si="2"/>
        <v>0</v>
      </c>
      <c r="E40" s="22"/>
      <c r="F40" s="12"/>
      <c r="G40" s="7">
        <f t="shared" si="3"/>
        <v>0</v>
      </c>
      <c r="H40" s="22"/>
      <c r="I40" s="23"/>
    </row>
    <row r="41" spans="1:9" ht="15">
      <c r="A41" s="8" t="s">
        <v>23</v>
      </c>
      <c r="B41" s="21"/>
      <c r="C41" s="21"/>
      <c r="D41" s="7">
        <f t="shared" si="2"/>
        <v>0</v>
      </c>
      <c r="E41" s="22"/>
      <c r="F41" s="12"/>
      <c r="G41" s="7">
        <f t="shared" si="3"/>
        <v>0</v>
      </c>
      <c r="H41" s="22"/>
      <c r="I41" s="23"/>
    </row>
    <row r="42" spans="1:9" ht="15">
      <c r="A42" s="8" t="s">
        <v>24</v>
      </c>
      <c r="B42" s="21">
        <v>169.8</v>
      </c>
      <c r="C42" s="21">
        <v>169.8</v>
      </c>
      <c r="D42" s="7">
        <f t="shared" si="2"/>
        <v>22.59</v>
      </c>
      <c r="E42" s="22">
        <v>22.59</v>
      </c>
      <c r="F42" s="12"/>
      <c r="G42" s="7">
        <f t="shared" si="3"/>
        <v>169.79000000000002</v>
      </c>
      <c r="H42" s="21">
        <f>E42+'MACHETA PNS august'!H42</f>
        <v>169.79000000000002</v>
      </c>
      <c r="I42" s="23"/>
    </row>
    <row r="43" spans="1:9" ht="26.25">
      <c r="A43" s="31" t="s">
        <v>26</v>
      </c>
      <c r="B43" s="21">
        <v>373.25</v>
      </c>
      <c r="C43" s="21">
        <v>373.25</v>
      </c>
      <c r="D43" s="7">
        <f t="shared" si="2"/>
        <v>46.13</v>
      </c>
      <c r="E43" s="22"/>
      <c r="F43" s="12">
        <v>46.13</v>
      </c>
      <c r="G43" s="7">
        <f t="shared" si="3"/>
        <v>373.25</v>
      </c>
      <c r="H43" s="21">
        <f>E43+'MACHETA PNS IULIE'!H43</f>
        <v>0</v>
      </c>
      <c r="I43" s="20">
        <f>F43+'MACHETA PNS august'!I43</f>
        <v>373.25</v>
      </c>
    </row>
    <row r="44" spans="1:9" ht="26.25">
      <c r="A44" s="8" t="s">
        <v>7</v>
      </c>
      <c r="B44" s="21"/>
      <c r="C44" s="21"/>
      <c r="D44" s="7">
        <f>+E44+F44</f>
        <v>0</v>
      </c>
      <c r="E44" s="22"/>
      <c r="F44" s="12"/>
      <c r="G44" s="7">
        <f t="shared" si="3"/>
        <v>0</v>
      </c>
      <c r="H44" s="22"/>
      <c r="I44" s="23"/>
    </row>
    <row r="45" spans="1:9" ht="15">
      <c r="A45" s="8" t="s">
        <v>8</v>
      </c>
      <c r="B45" s="21"/>
      <c r="C45" s="21"/>
      <c r="D45" s="7">
        <f t="shared" si="2"/>
        <v>0</v>
      </c>
      <c r="E45" s="22"/>
      <c r="F45" s="12"/>
      <c r="G45" s="7">
        <f t="shared" si="3"/>
        <v>0</v>
      </c>
      <c r="H45" s="22"/>
      <c r="I45" s="23"/>
    </row>
    <row r="46" spans="1:9" ht="15">
      <c r="A46" s="8" t="s">
        <v>9</v>
      </c>
      <c r="B46" s="21">
        <v>804.26</v>
      </c>
      <c r="C46" s="21">
        <v>804.26</v>
      </c>
      <c r="D46" s="7">
        <f t="shared" si="2"/>
        <v>190.62</v>
      </c>
      <c r="E46" s="22">
        <v>190.62</v>
      </c>
      <c r="F46" s="12"/>
      <c r="G46" s="7">
        <f t="shared" si="3"/>
        <v>804.26</v>
      </c>
      <c r="H46" s="21">
        <f>E46+'MACHETA PNS august'!H46</f>
        <v>804.26</v>
      </c>
      <c r="I46" s="20">
        <f>F46+'MACHETA PNS MAI'!I46</f>
        <v>0</v>
      </c>
    </row>
    <row r="47" spans="1:9" ht="25.5">
      <c r="A47" s="11" t="s">
        <v>17</v>
      </c>
      <c r="B47" s="25">
        <v>12515.22</v>
      </c>
      <c r="C47" s="25">
        <v>9627.69</v>
      </c>
      <c r="D47" s="7">
        <f t="shared" si="2"/>
        <v>1145.74</v>
      </c>
      <c r="E47" s="25">
        <v>85.81</v>
      </c>
      <c r="F47" s="25">
        <v>1059.93</v>
      </c>
      <c r="G47" s="7">
        <f t="shared" si="3"/>
        <v>9627.68</v>
      </c>
      <c r="H47" s="21">
        <f>E47+'MACHETA PNS august'!H47</f>
        <v>692.4200000000001</v>
      </c>
      <c r="I47" s="20">
        <f>F47+'MACHETA PNS august'!I47</f>
        <v>8935.26</v>
      </c>
    </row>
    <row r="48" spans="1:9" ht="15">
      <c r="A48" s="8" t="s">
        <v>10</v>
      </c>
      <c r="B48" s="20"/>
      <c r="C48" s="20"/>
      <c r="D48" s="7">
        <f t="shared" si="2"/>
        <v>0</v>
      </c>
      <c r="E48" s="20"/>
      <c r="F48" s="20"/>
      <c r="G48" s="7">
        <f t="shared" si="3"/>
        <v>0</v>
      </c>
      <c r="H48" s="20"/>
      <c r="I48" s="20"/>
    </row>
    <row r="49" spans="1:9" s="29" customFormat="1" ht="15">
      <c r="A49" s="27" t="s">
        <v>11</v>
      </c>
      <c r="B49" s="28">
        <f>+B7</f>
        <v>33270.659999999996</v>
      </c>
      <c r="C49" s="28">
        <f aca="true" t="shared" si="13" ref="C49:I49">+C7</f>
        <v>30383.129999999997</v>
      </c>
      <c r="D49" s="28">
        <f t="shared" si="13"/>
        <v>3637.9799999999996</v>
      </c>
      <c r="E49" s="28">
        <f t="shared" si="13"/>
        <v>474.2</v>
      </c>
      <c r="F49" s="28">
        <f t="shared" si="13"/>
        <v>3163.7799999999997</v>
      </c>
      <c r="G49" s="28">
        <f t="shared" si="13"/>
        <v>30383.1</v>
      </c>
      <c r="H49" s="28">
        <f t="shared" si="13"/>
        <v>3448.42</v>
      </c>
      <c r="I49" s="28">
        <f t="shared" si="13"/>
        <v>26934.68</v>
      </c>
    </row>
    <row r="50" spans="1:9" s="29" customFormat="1" ht="30" customHeight="1">
      <c r="A50" s="30" t="s">
        <v>45</v>
      </c>
      <c r="B50" s="28">
        <f>+B9+B26+B31+B39+B41+B42+B43+B45</f>
        <v>18403.8</v>
      </c>
      <c r="C50" s="28">
        <f aca="true" t="shared" si="14" ref="C50:I50">+C9+C26+C31+C39+C41+C42+C43+C45</f>
        <v>18403.8</v>
      </c>
      <c r="D50" s="28">
        <f t="shared" si="14"/>
        <v>2129.44</v>
      </c>
      <c r="E50" s="28">
        <f t="shared" si="14"/>
        <v>193.95000000000002</v>
      </c>
      <c r="F50" s="28">
        <f t="shared" si="14"/>
        <v>1935.49</v>
      </c>
      <c r="G50" s="28">
        <f t="shared" si="14"/>
        <v>18403.789999999997</v>
      </c>
      <c r="H50" s="28">
        <f t="shared" si="14"/>
        <v>1939.5399999999997</v>
      </c>
      <c r="I50" s="28">
        <f t="shared" si="14"/>
        <v>16464.25</v>
      </c>
    </row>
    <row r="51" spans="1:9" s="29" customFormat="1" ht="30">
      <c r="A51" s="30" t="s">
        <v>12</v>
      </c>
      <c r="B51" s="30">
        <f>+B10+B24+B27+B40+B44+B46+B48+B29+B35+B14+B17+B20+B23</f>
        <v>2351.6400000000003</v>
      </c>
      <c r="C51" s="30">
        <f aca="true" t="shared" si="15" ref="C51:I51">+C10+C24+C27+C40+C44+C46+C48+C29+C35+C14+C17+C20+C23</f>
        <v>2351.6400000000003</v>
      </c>
      <c r="D51" s="30">
        <f t="shared" si="15"/>
        <v>362.8</v>
      </c>
      <c r="E51" s="30">
        <f t="shared" si="15"/>
        <v>194.44</v>
      </c>
      <c r="F51" s="30">
        <f t="shared" si="15"/>
        <v>168.36</v>
      </c>
      <c r="G51" s="30">
        <f t="shared" si="15"/>
        <v>2351.63</v>
      </c>
      <c r="H51" s="30">
        <f t="shared" si="15"/>
        <v>816.46</v>
      </c>
      <c r="I51" s="30">
        <f t="shared" si="15"/>
        <v>1535.17</v>
      </c>
    </row>
    <row r="52" ht="12.75">
      <c r="A52" s="17" t="s">
        <v>13</v>
      </c>
    </row>
    <row r="53" spans="1:7" ht="12.75">
      <c r="A53" s="18" t="s">
        <v>15</v>
      </c>
      <c r="G53" s="18" t="s">
        <v>14</v>
      </c>
    </row>
    <row r="54" spans="1:7" ht="12.75">
      <c r="A54" s="13" t="s">
        <v>50</v>
      </c>
      <c r="G54" s="13" t="s">
        <v>49</v>
      </c>
    </row>
    <row r="55" ht="12.75">
      <c r="H55" s="19"/>
    </row>
  </sheetData>
  <sheetProtection/>
  <mergeCells count="7">
    <mergeCell ref="A1:I1"/>
    <mergeCell ref="A2:I2"/>
    <mergeCell ref="A4:A5"/>
    <mergeCell ref="B4:B5"/>
    <mergeCell ref="C4:C5"/>
    <mergeCell ref="D4:F4"/>
    <mergeCell ref="G4:I4"/>
  </mergeCells>
  <printOptions horizontalCentered="1" verticalCentered="1"/>
  <pageMargins left="0.4" right="0.42" top="0.42" bottom="0.35" header="0.17" footer="0.16"/>
  <pageSetup fitToHeight="1" fitToWidth="1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55"/>
  <sheetViews>
    <sheetView zoomScale="95" zoomScaleNormal="95" zoomScalePageLayoutView="0" workbookViewId="0" topLeftCell="A1">
      <pane xSplit="1" ySplit="6" topLeftCell="C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1" sqref="H31:I31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38" t="s">
        <v>28</v>
      </c>
      <c r="B1" s="38"/>
      <c r="C1" s="38"/>
      <c r="D1" s="38"/>
      <c r="E1" s="38"/>
      <c r="F1" s="38"/>
      <c r="G1" s="38"/>
      <c r="H1" s="38"/>
      <c r="I1" s="38"/>
    </row>
    <row r="2" spans="1:9" ht="16.5">
      <c r="A2" s="39" t="s">
        <v>71</v>
      </c>
      <c r="B2" s="39"/>
      <c r="C2" s="39"/>
      <c r="D2" s="39"/>
      <c r="E2" s="39"/>
      <c r="F2" s="39"/>
      <c r="G2" s="39"/>
      <c r="H2" s="39"/>
      <c r="I2" s="39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0" t="s">
        <v>1</v>
      </c>
      <c r="B4" s="41" t="s">
        <v>39</v>
      </c>
      <c r="C4" s="41" t="s">
        <v>68</v>
      </c>
      <c r="D4" s="42" t="s">
        <v>69</v>
      </c>
      <c r="E4" s="43"/>
      <c r="F4" s="43"/>
      <c r="G4" s="42" t="s">
        <v>70</v>
      </c>
      <c r="H4" s="43"/>
      <c r="I4" s="43"/>
    </row>
    <row r="5" spans="1:9" ht="25.5">
      <c r="A5" s="40"/>
      <c r="B5" s="41"/>
      <c r="C5" s="41"/>
      <c r="D5" s="4" t="s">
        <v>16</v>
      </c>
      <c r="E5" s="4" t="s">
        <v>2</v>
      </c>
      <c r="F5" s="4" t="s">
        <v>3</v>
      </c>
      <c r="G5" s="4" t="s">
        <v>16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18</v>
      </c>
      <c r="E6" s="6">
        <v>3</v>
      </c>
      <c r="F6" s="6">
        <v>4</v>
      </c>
      <c r="G6" s="6" t="s">
        <v>19</v>
      </c>
      <c r="H6" s="6">
        <v>6</v>
      </c>
      <c r="I6" s="6">
        <v>7</v>
      </c>
    </row>
    <row r="7" spans="1:9" s="14" customFormat="1" ht="21" customHeight="1">
      <c r="A7" s="26" t="s">
        <v>20</v>
      </c>
      <c r="B7" s="10">
        <f>+B8+B11+B24+B25+B30+B38+B41+B42+B43+B44+B45+B46+B47+B48</f>
        <v>29741.269999999997</v>
      </c>
      <c r="C7" s="10">
        <f aca="true" t="shared" si="0" ref="C7:I7">+C8+C11+C24+C25+C30+C38+C41+C42+C43+C44+C45+C46+C47+C48</f>
        <v>27875.589999999997</v>
      </c>
      <c r="D7" s="10">
        <f t="shared" si="0"/>
        <v>3299.6299999999997</v>
      </c>
      <c r="E7" s="10">
        <f t="shared" si="0"/>
        <v>197.01</v>
      </c>
      <c r="F7" s="10">
        <f t="shared" si="0"/>
        <v>3102.62</v>
      </c>
      <c r="G7" s="10">
        <f t="shared" si="0"/>
        <v>26745.119999999995</v>
      </c>
      <c r="H7" s="10">
        <f t="shared" si="0"/>
        <v>2974.2200000000003</v>
      </c>
      <c r="I7" s="10">
        <f t="shared" si="0"/>
        <v>23281.04</v>
      </c>
    </row>
    <row r="8" spans="1:9" s="14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48">+E8+F8</f>
        <v>0</v>
      </c>
      <c r="E8" s="10">
        <f t="shared" si="1"/>
        <v>0</v>
      </c>
      <c r="F8" s="10">
        <f t="shared" si="1"/>
        <v>0</v>
      </c>
      <c r="G8" s="7">
        <f aca="true" t="shared" si="3" ref="G8:G48">+H8+I8</f>
        <v>0</v>
      </c>
      <c r="H8" s="10">
        <f t="shared" si="1"/>
        <v>0</v>
      </c>
      <c r="I8" s="10">
        <f t="shared" si="1"/>
        <v>0</v>
      </c>
    </row>
    <row r="9" spans="1:9" s="14" customFormat="1" ht="13.5" customHeight="1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</row>
    <row r="11" spans="1:9" s="14" customFormat="1" ht="24" customHeight="1">
      <c r="A11" s="8" t="s">
        <v>22</v>
      </c>
      <c r="B11" s="10">
        <f>+B12+B15+B18+B21</f>
        <v>0</v>
      </c>
      <c r="C11" s="10">
        <f aca="true" t="shared" si="4" ref="C11:I11">+C12+C15+C18+C21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</row>
    <row r="12" spans="1:9" s="14" customFormat="1" ht="15">
      <c r="A12" s="37" t="s">
        <v>36</v>
      </c>
      <c r="B12" s="10">
        <f>+B13+B14</f>
        <v>0</v>
      </c>
      <c r="C12" s="10">
        <f aca="true" t="shared" si="5" ref="C12:I12">+C13+C14</f>
        <v>0</v>
      </c>
      <c r="D12" s="10">
        <f t="shared" si="5"/>
        <v>0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</row>
    <row r="13" spans="1:9" s="14" customFormat="1" ht="15">
      <c r="A13" s="37" t="s">
        <v>37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</row>
    <row r="14" spans="1:9" s="14" customFormat="1" ht="15">
      <c r="A14" s="37" t="s">
        <v>38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</row>
    <row r="15" spans="1:9" s="14" customFormat="1" ht="25.5">
      <c r="A15" s="37" t="s">
        <v>46</v>
      </c>
      <c r="B15" s="10">
        <f>+B16+B17</f>
        <v>0</v>
      </c>
      <c r="C15" s="10">
        <f aca="true" t="shared" si="6" ref="C15:I15">+C16+C17</f>
        <v>0</v>
      </c>
      <c r="D15" s="10">
        <f t="shared" si="6"/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</row>
    <row r="16" spans="1:9" s="14" customFormat="1" ht="15">
      <c r="A16" s="37" t="s">
        <v>37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15">
      <c r="A17" s="37" t="s">
        <v>38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25.5" customHeight="1">
      <c r="A18" s="37" t="s">
        <v>47</v>
      </c>
      <c r="B18" s="10">
        <f>+B19+B20</f>
        <v>0</v>
      </c>
      <c r="C18" s="10">
        <f aca="true" t="shared" si="7" ref="C18:I18">+C19+C20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</row>
    <row r="19" spans="1:9" s="14" customFormat="1" ht="15">
      <c r="A19" s="37" t="s">
        <v>37</v>
      </c>
      <c r="B19" s="10"/>
      <c r="C19" s="10"/>
      <c r="D19" s="7">
        <f>+E19+F19</f>
        <v>0</v>
      </c>
      <c r="E19" s="10"/>
      <c r="F19" s="10"/>
      <c r="G19" s="7">
        <f>+H19+I19</f>
        <v>0</v>
      </c>
      <c r="H19" s="10"/>
      <c r="I19" s="10"/>
    </row>
    <row r="20" spans="1:9" s="14" customFormat="1" ht="15">
      <c r="A20" s="37" t="s">
        <v>38</v>
      </c>
      <c r="B20" s="10"/>
      <c r="C20" s="10"/>
      <c r="D20" s="7">
        <f>+E20+F20</f>
        <v>0</v>
      </c>
      <c r="E20" s="10"/>
      <c r="F20" s="10"/>
      <c r="G20" s="7">
        <f>+H20+I20</f>
        <v>0</v>
      </c>
      <c r="H20" s="10"/>
      <c r="I20" s="10"/>
    </row>
    <row r="21" spans="1:9" s="14" customFormat="1" ht="25.5">
      <c r="A21" s="37" t="s">
        <v>48</v>
      </c>
      <c r="B21" s="10">
        <f>+B22+B23</f>
        <v>0</v>
      </c>
      <c r="C21" s="10">
        <f aca="true" t="shared" si="8" ref="C21:I21">+C22+C23</f>
        <v>0</v>
      </c>
      <c r="D21" s="10">
        <f t="shared" si="8"/>
        <v>0</v>
      </c>
      <c r="E21" s="10">
        <f t="shared" si="8"/>
        <v>0</v>
      </c>
      <c r="F21" s="10">
        <f t="shared" si="8"/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</row>
    <row r="22" spans="1:9" s="14" customFormat="1" ht="15">
      <c r="A22" s="37" t="s">
        <v>37</v>
      </c>
      <c r="B22" s="10"/>
      <c r="C22" s="10"/>
      <c r="D22" s="7">
        <f>+E22+F22</f>
        <v>0</v>
      </c>
      <c r="E22" s="10"/>
      <c r="F22" s="10"/>
      <c r="G22" s="7">
        <f>+H22+I22</f>
        <v>0</v>
      </c>
      <c r="H22" s="10"/>
      <c r="I22" s="10"/>
    </row>
    <row r="23" spans="1:9" s="14" customFormat="1" ht="15">
      <c r="A23" s="37" t="s">
        <v>38</v>
      </c>
      <c r="B23" s="10"/>
      <c r="C23" s="10"/>
      <c r="D23" s="7">
        <f>+E23+F23</f>
        <v>0</v>
      </c>
      <c r="E23" s="10"/>
      <c r="F23" s="10"/>
      <c r="G23" s="7">
        <f>+H23+I23</f>
        <v>0</v>
      </c>
      <c r="H23" s="10"/>
      <c r="I23" s="10"/>
    </row>
    <row r="24" spans="1:9" s="14" customFormat="1" ht="15">
      <c r="A24" s="33" t="s">
        <v>21</v>
      </c>
      <c r="B24" s="10"/>
      <c r="C24" s="10"/>
      <c r="D24" s="7">
        <f t="shared" si="2"/>
        <v>0</v>
      </c>
      <c r="E24" s="10"/>
      <c r="F24" s="10"/>
      <c r="G24" s="7">
        <f t="shared" si="3"/>
        <v>0</v>
      </c>
      <c r="H24" s="10"/>
      <c r="I24" s="10"/>
    </row>
    <row r="25" spans="1:9" ht="15">
      <c r="A25" s="16" t="s">
        <v>27</v>
      </c>
      <c r="B25" s="24">
        <f>+B26+B27+B28+B29</f>
        <v>11983.179999999998</v>
      </c>
      <c r="C25" s="24">
        <f aca="true" t="shared" si="9" ref="C25:I25">+C26+C27+C28+C29</f>
        <v>11983.179999999998</v>
      </c>
      <c r="D25" s="24">
        <f t="shared" si="9"/>
        <v>1521.87</v>
      </c>
      <c r="E25" s="24">
        <f t="shared" si="9"/>
        <v>0</v>
      </c>
      <c r="F25" s="24">
        <f t="shared" si="9"/>
        <v>1521.87</v>
      </c>
      <c r="G25" s="24">
        <f t="shared" si="9"/>
        <v>11983.179999999997</v>
      </c>
      <c r="H25" s="24">
        <f t="shared" si="9"/>
        <v>21.68</v>
      </c>
      <c r="I25" s="24">
        <f t="shared" si="9"/>
        <v>11961.499999999998</v>
      </c>
    </row>
    <row r="26" spans="1:9" ht="15">
      <c r="A26" s="15" t="s">
        <v>4</v>
      </c>
      <c r="B26" s="20">
        <v>10607.99</v>
      </c>
      <c r="C26" s="20">
        <v>10607.99</v>
      </c>
      <c r="D26" s="7">
        <f t="shared" si="2"/>
        <v>1346.06</v>
      </c>
      <c r="E26" s="20">
        <v>0</v>
      </c>
      <c r="F26" s="20">
        <v>1346.06</v>
      </c>
      <c r="G26" s="7">
        <f t="shared" si="3"/>
        <v>10607.989999999998</v>
      </c>
      <c r="H26" s="21">
        <f>E26+'MACHETA PNS IULIE'!H26</f>
        <v>13.3</v>
      </c>
      <c r="I26" s="20">
        <f>F26+'MACHETA PNS IULIE'!I26</f>
        <v>10594.689999999999</v>
      </c>
    </row>
    <row r="27" spans="1:9" ht="15">
      <c r="A27" s="15" t="s">
        <v>5</v>
      </c>
      <c r="B27" s="20">
        <v>1366.81</v>
      </c>
      <c r="C27" s="20">
        <v>1366.81</v>
      </c>
      <c r="D27" s="7">
        <f t="shared" si="2"/>
        <v>175.81</v>
      </c>
      <c r="E27" s="20"/>
      <c r="F27" s="20">
        <v>175.81</v>
      </c>
      <c r="G27" s="7">
        <f t="shared" si="3"/>
        <v>1366.81</v>
      </c>
      <c r="H27" s="21">
        <f>E27+'MACHETA PNS IUINIE'!H28</f>
        <v>0</v>
      </c>
      <c r="I27" s="20">
        <f>F27+'MACHETA PNS IULIE'!I27</f>
        <v>1366.81</v>
      </c>
    </row>
    <row r="28" spans="1:9" ht="26.25">
      <c r="A28" s="9" t="s">
        <v>6</v>
      </c>
      <c r="B28" s="20"/>
      <c r="C28" s="20"/>
      <c r="D28" s="7">
        <f t="shared" si="2"/>
        <v>0</v>
      </c>
      <c r="E28" s="20"/>
      <c r="F28" s="20"/>
      <c r="G28" s="7">
        <f t="shared" si="3"/>
        <v>0</v>
      </c>
      <c r="H28" s="20"/>
      <c r="I28" s="20"/>
    </row>
    <row r="29" spans="1:9" ht="15">
      <c r="A29" s="34" t="s">
        <v>29</v>
      </c>
      <c r="B29" s="20">
        <v>8.38</v>
      </c>
      <c r="C29" s="20">
        <v>8.38</v>
      </c>
      <c r="D29" s="7">
        <f t="shared" si="2"/>
        <v>0</v>
      </c>
      <c r="E29" s="20"/>
      <c r="F29" s="20"/>
      <c r="G29" s="7">
        <f t="shared" si="3"/>
        <v>8.38</v>
      </c>
      <c r="H29" s="21">
        <f>E29+'MACHETA PNS IULIE'!H29</f>
        <v>8.38</v>
      </c>
      <c r="I29" s="20"/>
    </row>
    <row r="30" spans="1:9" ht="15">
      <c r="A30" s="36" t="s">
        <v>31</v>
      </c>
      <c r="B30" s="20">
        <f>+B31+B34+B35+B36+B37</f>
        <v>4984.12</v>
      </c>
      <c r="C30" s="20">
        <f aca="true" t="shared" si="10" ref="C30:I30">+C31+C34+C35+C36+C37</f>
        <v>4984.12</v>
      </c>
      <c r="D30" s="20">
        <f t="shared" si="10"/>
        <v>582.94</v>
      </c>
      <c r="E30" s="20">
        <f t="shared" si="10"/>
        <v>89.85</v>
      </c>
      <c r="F30" s="20">
        <f t="shared" si="10"/>
        <v>493.09000000000003</v>
      </c>
      <c r="G30" s="20">
        <f t="shared" si="10"/>
        <v>4984.12</v>
      </c>
      <c r="H30" s="20">
        <f t="shared" si="10"/>
        <v>1514.05</v>
      </c>
      <c r="I30" s="20">
        <f t="shared" si="10"/>
        <v>2980.21</v>
      </c>
    </row>
    <row r="31" spans="1:9" ht="14.25">
      <c r="A31" s="35" t="s">
        <v>44</v>
      </c>
      <c r="B31" s="21">
        <f aca="true" t="shared" si="11" ref="B31:G31">+B32+B33</f>
        <v>4984.12</v>
      </c>
      <c r="C31" s="21">
        <f>+C32+C33</f>
        <v>4984.12</v>
      </c>
      <c r="D31" s="21">
        <f t="shared" si="11"/>
        <v>582.94</v>
      </c>
      <c r="E31" s="21">
        <f t="shared" si="11"/>
        <v>89.85</v>
      </c>
      <c r="F31" s="21">
        <f t="shared" si="11"/>
        <v>493.09000000000003</v>
      </c>
      <c r="G31" s="21">
        <f t="shared" si="11"/>
        <v>4984.12</v>
      </c>
      <c r="H31" s="21">
        <f>E31+'MACHETA PNS IULIE'!H31</f>
        <v>1514.05</v>
      </c>
      <c r="I31" s="21">
        <f>F31+'MACHETA PNS IULIE'!I31</f>
        <v>2980.21</v>
      </c>
    </row>
    <row r="32" spans="1:9" ht="15">
      <c r="A32" s="35" t="s">
        <v>42</v>
      </c>
      <c r="B32" s="21">
        <v>4488.97</v>
      </c>
      <c r="C32" s="21">
        <v>4488.97</v>
      </c>
      <c r="D32" s="32">
        <f aca="true" t="shared" si="12" ref="D32:D37">+E32+F32</f>
        <v>493.20000000000005</v>
      </c>
      <c r="E32" s="22">
        <v>89.85</v>
      </c>
      <c r="F32" s="12">
        <v>403.35</v>
      </c>
      <c r="G32" s="7">
        <f t="shared" si="3"/>
        <v>4488.97</v>
      </c>
      <c r="H32" s="21">
        <f>E32+'MACHETA PNS IULIE'!H32</f>
        <v>1514.05</v>
      </c>
      <c r="I32" s="20">
        <f>F32+'MACHETA PNS IULIE'!I32</f>
        <v>2974.92</v>
      </c>
    </row>
    <row r="33" spans="1:9" ht="15">
      <c r="A33" s="35" t="s">
        <v>43</v>
      </c>
      <c r="B33" s="21">
        <v>495.15</v>
      </c>
      <c r="C33" s="21">
        <v>495.15</v>
      </c>
      <c r="D33" s="32">
        <f t="shared" si="12"/>
        <v>89.74</v>
      </c>
      <c r="E33" s="22"/>
      <c r="F33" s="12">
        <v>89.74</v>
      </c>
      <c r="G33" s="7">
        <f t="shared" si="3"/>
        <v>495.15000000000003</v>
      </c>
      <c r="H33" s="21">
        <f>E33+'MACHETA PNS IUINIE'!H34</f>
        <v>0</v>
      </c>
      <c r="I33" s="20">
        <f>F33+'MACHETA PNS IULIE'!I33</f>
        <v>495.15000000000003</v>
      </c>
    </row>
    <row r="34" spans="1:9" ht="26.25">
      <c r="A34" s="35" t="s">
        <v>32</v>
      </c>
      <c r="B34" s="21"/>
      <c r="C34" s="21"/>
      <c r="D34" s="32">
        <f t="shared" si="12"/>
        <v>0</v>
      </c>
      <c r="E34" s="22"/>
      <c r="F34" s="12"/>
      <c r="G34" s="7">
        <f t="shared" si="3"/>
        <v>0</v>
      </c>
      <c r="H34" s="22"/>
      <c r="I34" s="23"/>
    </row>
    <row r="35" spans="1:9" ht="26.25">
      <c r="A35" s="35" t="s">
        <v>33</v>
      </c>
      <c r="B35" s="21"/>
      <c r="C35" s="21"/>
      <c r="D35" s="32">
        <f t="shared" si="12"/>
        <v>0</v>
      </c>
      <c r="E35" s="22"/>
      <c r="F35" s="12"/>
      <c r="G35" s="7">
        <f t="shared" si="3"/>
        <v>0</v>
      </c>
      <c r="H35" s="22"/>
      <c r="I35" s="23"/>
    </row>
    <row r="36" spans="1:9" ht="29.25" customHeight="1">
      <c r="A36" s="35" t="s">
        <v>34</v>
      </c>
      <c r="B36" s="21"/>
      <c r="C36" s="21"/>
      <c r="D36" s="32">
        <f t="shared" si="12"/>
        <v>0</v>
      </c>
      <c r="E36" s="22"/>
      <c r="F36" s="12"/>
      <c r="G36" s="7">
        <f t="shared" si="3"/>
        <v>0</v>
      </c>
      <c r="H36" s="22"/>
      <c r="I36" s="23"/>
    </row>
    <row r="37" spans="1:9" ht="16.5" customHeight="1">
      <c r="A37" s="35" t="s">
        <v>35</v>
      </c>
      <c r="B37" s="21"/>
      <c r="C37" s="21"/>
      <c r="D37" s="32">
        <f t="shared" si="12"/>
        <v>0</v>
      </c>
      <c r="E37" s="22"/>
      <c r="F37" s="12"/>
      <c r="G37" s="7">
        <f t="shared" si="3"/>
        <v>0</v>
      </c>
      <c r="H37" s="22"/>
      <c r="I37" s="23"/>
    </row>
    <row r="38" spans="1:9" ht="15">
      <c r="A38" s="8" t="s">
        <v>25</v>
      </c>
      <c r="B38" s="32">
        <f>+B39+B40</f>
        <v>207.92</v>
      </c>
      <c r="C38" s="32">
        <f>+C39+C40</f>
        <v>207.92</v>
      </c>
      <c r="D38" s="7">
        <f t="shared" si="2"/>
        <v>17.84</v>
      </c>
      <c r="E38" s="32">
        <f>+E39+E40</f>
        <v>0</v>
      </c>
      <c r="F38" s="32">
        <f>+F39+F40</f>
        <v>17.84</v>
      </c>
      <c r="G38" s="7">
        <f t="shared" si="3"/>
        <v>207.92000000000002</v>
      </c>
      <c r="H38" s="32">
        <f>+H39+H40</f>
        <v>71.04</v>
      </c>
      <c r="I38" s="32">
        <f>+I39+I40</f>
        <v>136.88</v>
      </c>
    </row>
    <row r="39" spans="1:9" ht="15">
      <c r="A39" s="9" t="s">
        <v>4</v>
      </c>
      <c r="B39" s="21">
        <v>207.92</v>
      </c>
      <c r="C39" s="21">
        <v>207.92</v>
      </c>
      <c r="D39" s="7">
        <f t="shared" si="2"/>
        <v>17.84</v>
      </c>
      <c r="E39" s="22"/>
      <c r="F39" s="12">
        <v>17.84</v>
      </c>
      <c r="G39" s="7">
        <f t="shared" si="3"/>
        <v>207.92000000000002</v>
      </c>
      <c r="H39" s="21">
        <f>E39+'MACHETA PNS IULIE'!H39</f>
        <v>71.04</v>
      </c>
      <c r="I39" s="20">
        <f>F39+'MACHETA PNS IULIE'!I39</f>
        <v>136.88</v>
      </c>
    </row>
    <row r="40" spans="1:9" ht="15">
      <c r="A40" s="9" t="s">
        <v>5</v>
      </c>
      <c r="B40" s="21"/>
      <c r="C40" s="21"/>
      <c r="D40" s="7">
        <f t="shared" si="2"/>
        <v>0</v>
      </c>
      <c r="E40" s="22"/>
      <c r="F40" s="12"/>
      <c r="G40" s="7">
        <f t="shared" si="3"/>
        <v>0</v>
      </c>
      <c r="H40" s="22"/>
      <c r="I40" s="23"/>
    </row>
    <row r="41" spans="1:9" ht="15">
      <c r="A41" s="8" t="s">
        <v>23</v>
      </c>
      <c r="B41" s="21"/>
      <c r="C41" s="21"/>
      <c r="D41" s="7">
        <f t="shared" si="2"/>
        <v>0</v>
      </c>
      <c r="E41" s="22"/>
      <c r="F41" s="12"/>
      <c r="G41" s="7">
        <f t="shared" si="3"/>
        <v>0</v>
      </c>
      <c r="H41" s="22"/>
      <c r="I41" s="23"/>
    </row>
    <row r="42" spans="1:9" ht="15">
      <c r="A42" s="8" t="s">
        <v>24</v>
      </c>
      <c r="B42" s="21">
        <v>147.2</v>
      </c>
      <c r="C42" s="21">
        <v>147.2</v>
      </c>
      <c r="D42" s="7">
        <f t="shared" si="2"/>
        <v>23.68</v>
      </c>
      <c r="E42" s="22">
        <v>23.68</v>
      </c>
      <c r="F42" s="12"/>
      <c r="G42" s="7">
        <f t="shared" si="3"/>
        <v>147.20000000000002</v>
      </c>
      <c r="H42" s="21">
        <f>E42+'MACHETA PNS IULIE'!H42</f>
        <v>147.20000000000002</v>
      </c>
      <c r="I42" s="23"/>
    </row>
    <row r="43" spans="1:9" ht="26.25">
      <c r="A43" s="31" t="s">
        <v>26</v>
      </c>
      <c r="B43" s="21">
        <v>327.12</v>
      </c>
      <c r="C43" s="21">
        <v>327.12</v>
      </c>
      <c r="D43" s="7">
        <f t="shared" si="2"/>
        <v>43.68</v>
      </c>
      <c r="E43" s="22"/>
      <c r="F43" s="12">
        <v>43.68</v>
      </c>
      <c r="G43" s="7">
        <f t="shared" si="3"/>
        <v>327.12</v>
      </c>
      <c r="H43" s="21">
        <f>E43+'MACHETA PNS IULIE'!H43</f>
        <v>0</v>
      </c>
      <c r="I43" s="20">
        <f>F43+'MACHETA PNS IULIE'!I43</f>
        <v>327.12</v>
      </c>
    </row>
    <row r="44" spans="1:9" ht="26.25">
      <c r="A44" s="8" t="s">
        <v>7</v>
      </c>
      <c r="B44" s="21"/>
      <c r="C44" s="21"/>
      <c r="D44" s="7">
        <f>+E44+F44</f>
        <v>0</v>
      </c>
      <c r="E44" s="22"/>
      <c r="F44" s="12"/>
      <c r="G44" s="7">
        <f t="shared" si="3"/>
        <v>0</v>
      </c>
      <c r="H44" s="22"/>
      <c r="I44" s="23"/>
    </row>
    <row r="45" spans="1:9" ht="15">
      <c r="A45" s="8" t="s">
        <v>8</v>
      </c>
      <c r="B45" s="21"/>
      <c r="C45" s="21"/>
      <c r="D45" s="7">
        <f t="shared" si="2"/>
        <v>0</v>
      </c>
      <c r="E45" s="22"/>
      <c r="F45" s="12"/>
      <c r="G45" s="7">
        <f t="shared" si="3"/>
        <v>0</v>
      </c>
      <c r="H45" s="22"/>
      <c r="I45" s="23"/>
    </row>
    <row r="46" spans="1:9" ht="15">
      <c r="A46" s="8" t="s">
        <v>9</v>
      </c>
      <c r="B46" s="21">
        <v>613.64</v>
      </c>
      <c r="C46" s="21">
        <v>613.64</v>
      </c>
      <c r="D46" s="7">
        <f t="shared" si="2"/>
        <v>1.64</v>
      </c>
      <c r="E46" s="22">
        <v>1.64</v>
      </c>
      <c r="F46" s="12"/>
      <c r="G46" s="7">
        <f t="shared" si="3"/>
        <v>613.64</v>
      </c>
      <c r="H46" s="21">
        <f>E46+'MACHETA PNS IULIE'!H46</f>
        <v>613.64</v>
      </c>
      <c r="I46" s="20">
        <f>F46+'MACHETA PNS MAI'!I46</f>
        <v>0</v>
      </c>
    </row>
    <row r="47" spans="1:9" ht="25.5">
      <c r="A47" s="11" t="s">
        <v>17</v>
      </c>
      <c r="B47" s="25">
        <v>11478.09</v>
      </c>
      <c r="C47" s="25">
        <v>9612.41</v>
      </c>
      <c r="D47" s="7">
        <f t="shared" si="2"/>
        <v>1107.98</v>
      </c>
      <c r="E47" s="25">
        <v>81.84</v>
      </c>
      <c r="F47" s="25">
        <v>1026.14</v>
      </c>
      <c r="G47" s="7">
        <f t="shared" si="3"/>
        <v>8481.94</v>
      </c>
      <c r="H47" s="21">
        <f>E47+'MACHETA PNS IULIE'!H47</f>
        <v>606.61</v>
      </c>
      <c r="I47" s="20">
        <f>F47+'MACHETA PNS IULIE'!I47</f>
        <v>7875.330000000001</v>
      </c>
    </row>
    <row r="48" spans="1:9" ht="15">
      <c r="A48" s="8" t="s">
        <v>10</v>
      </c>
      <c r="B48" s="20"/>
      <c r="C48" s="20"/>
      <c r="D48" s="7">
        <f t="shared" si="2"/>
        <v>0</v>
      </c>
      <c r="E48" s="20"/>
      <c r="F48" s="20"/>
      <c r="G48" s="7">
        <f t="shared" si="3"/>
        <v>0</v>
      </c>
      <c r="H48" s="20"/>
      <c r="I48" s="20"/>
    </row>
    <row r="49" spans="1:9" s="29" customFormat="1" ht="15">
      <c r="A49" s="27" t="s">
        <v>11</v>
      </c>
      <c r="B49" s="28">
        <f>+B7</f>
        <v>29741.269999999997</v>
      </c>
      <c r="C49" s="28">
        <f aca="true" t="shared" si="13" ref="C49:I49">+C7</f>
        <v>27875.589999999997</v>
      </c>
      <c r="D49" s="28">
        <f t="shared" si="13"/>
        <v>3299.6299999999997</v>
      </c>
      <c r="E49" s="28">
        <f t="shared" si="13"/>
        <v>197.01</v>
      </c>
      <c r="F49" s="28">
        <f t="shared" si="13"/>
        <v>3102.62</v>
      </c>
      <c r="G49" s="28">
        <f t="shared" si="13"/>
        <v>26745.119999999995</v>
      </c>
      <c r="H49" s="28">
        <f t="shared" si="13"/>
        <v>2974.2200000000003</v>
      </c>
      <c r="I49" s="28">
        <f t="shared" si="13"/>
        <v>23281.04</v>
      </c>
    </row>
    <row r="50" spans="1:9" s="29" customFormat="1" ht="30" customHeight="1">
      <c r="A50" s="30" t="s">
        <v>45</v>
      </c>
      <c r="B50" s="28">
        <f>+B9+B26+B31+B39+B41+B42+B43+B45</f>
        <v>16274.350000000002</v>
      </c>
      <c r="C50" s="28">
        <f aca="true" t="shared" si="14" ref="C50:I50">+C9+C26+C31+C39+C41+C42+C43+C45</f>
        <v>16274.350000000002</v>
      </c>
      <c r="D50" s="28">
        <f t="shared" si="14"/>
        <v>2014.2</v>
      </c>
      <c r="E50" s="28">
        <f t="shared" si="14"/>
        <v>113.53</v>
      </c>
      <c r="F50" s="28">
        <f t="shared" si="14"/>
        <v>1900.67</v>
      </c>
      <c r="G50" s="28">
        <f t="shared" si="14"/>
        <v>16274.349999999999</v>
      </c>
      <c r="H50" s="28">
        <f t="shared" si="14"/>
        <v>1745.59</v>
      </c>
      <c r="I50" s="28">
        <f t="shared" si="14"/>
        <v>14038.899999999998</v>
      </c>
    </row>
    <row r="51" spans="1:9" s="29" customFormat="1" ht="30">
      <c r="A51" s="30" t="s">
        <v>12</v>
      </c>
      <c r="B51" s="30">
        <f>+B10+B24+B27+B40+B44+B46+B48+B29+B35+B14+B17+B20+B23</f>
        <v>1988.83</v>
      </c>
      <c r="C51" s="30">
        <f aca="true" t="shared" si="15" ref="C51:I51">+C10+C24+C27+C40+C44+C46+C48+C29+C35+C14+C17+C20+C23</f>
        <v>1988.83</v>
      </c>
      <c r="D51" s="30">
        <f t="shared" si="15"/>
        <v>177.45</v>
      </c>
      <c r="E51" s="30">
        <f t="shared" si="15"/>
        <v>1.64</v>
      </c>
      <c r="F51" s="30">
        <f t="shared" si="15"/>
        <v>175.81</v>
      </c>
      <c r="G51" s="30">
        <f t="shared" si="15"/>
        <v>1988.83</v>
      </c>
      <c r="H51" s="30">
        <f t="shared" si="15"/>
        <v>622.02</v>
      </c>
      <c r="I51" s="30">
        <f t="shared" si="15"/>
        <v>1366.81</v>
      </c>
    </row>
    <row r="52" ht="12.75">
      <c r="A52" s="17" t="s">
        <v>13</v>
      </c>
    </row>
    <row r="53" spans="1:7" ht="12.75">
      <c r="A53" s="18" t="s">
        <v>15</v>
      </c>
      <c r="G53" s="18" t="s">
        <v>14</v>
      </c>
    </row>
    <row r="54" spans="1:7" ht="12.75">
      <c r="A54" s="13" t="s">
        <v>50</v>
      </c>
      <c r="G54" s="13" t="s">
        <v>49</v>
      </c>
    </row>
    <row r="55" ht="12.75">
      <c r="H55" s="19"/>
    </row>
  </sheetData>
  <sheetProtection/>
  <mergeCells count="7">
    <mergeCell ref="A1:I1"/>
    <mergeCell ref="A2:I2"/>
    <mergeCell ref="A4:A5"/>
    <mergeCell ref="B4:B5"/>
    <mergeCell ref="C4:C5"/>
    <mergeCell ref="D4:F4"/>
    <mergeCell ref="G4:I4"/>
  </mergeCells>
  <printOptions horizontalCentered="1" verticalCentered="1"/>
  <pageMargins left="0.1968503937007874" right="0.1968503937007874" top="0" bottom="0" header="0" footer="0"/>
  <pageSetup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55"/>
  <sheetViews>
    <sheetView zoomScale="95" zoomScaleNormal="95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2" sqref="H32:I32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38" t="s">
        <v>28</v>
      </c>
      <c r="B1" s="38"/>
      <c r="C1" s="38"/>
      <c r="D1" s="38"/>
      <c r="E1" s="38"/>
      <c r="F1" s="38"/>
      <c r="G1" s="38"/>
      <c r="H1" s="38"/>
      <c r="I1" s="38"/>
    </row>
    <row r="2" spans="1:9" ht="16.5">
      <c r="A2" s="39" t="s">
        <v>67</v>
      </c>
      <c r="B2" s="39"/>
      <c r="C2" s="39"/>
      <c r="D2" s="39"/>
      <c r="E2" s="39"/>
      <c r="F2" s="39"/>
      <c r="G2" s="39"/>
      <c r="H2" s="39"/>
      <c r="I2" s="39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0" t="s">
        <v>1</v>
      </c>
      <c r="B4" s="41" t="s">
        <v>39</v>
      </c>
      <c r="C4" s="41" t="s">
        <v>68</v>
      </c>
      <c r="D4" s="42" t="s">
        <v>66</v>
      </c>
      <c r="E4" s="43"/>
      <c r="F4" s="43"/>
      <c r="G4" s="42" t="s">
        <v>65</v>
      </c>
      <c r="H4" s="43"/>
      <c r="I4" s="43"/>
    </row>
    <row r="5" spans="1:9" ht="25.5">
      <c r="A5" s="40"/>
      <c r="B5" s="41"/>
      <c r="C5" s="41"/>
      <c r="D5" s="4" t="s">
        <v>16</v>
      </c>
      <c r="E5" s="4" t="s">
        <v>2</v>
      </c>
      <c r="F5" s="4" t="s">
        <v>3</v>
      </c>
      <c r="G5" s="4" t="s">
        <v>16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18</v>
      </c>
      <c r="E6" s="6">
        <v>3</v>
      </c>
      <c r="F6" s="6">
        <v>4</v>
      </c>
      <c r="G6" s="6" t="s">
        <v>19</v>
      </c>
      <c r="H6" s="6">
        <v>6</v>
      </c>
      <c r="I6" s="6">
        <v>7</v>
      </c>
    </row>
    <row r="7" spans="1:9" s="14" customFormat="1" ht="21" customHeight="1">
      <c r="A7" s="26" t="s">
        <v>20</v>
      </c>
      <c r="B7" s="10">
        <f>+B8+B11+B24+B25+B30+B38+B41+B42+B43+B44+B45+B46+B47+B48</f>
        <v>27549.65</v>
      </c>
      <c r="C7" s="10">
        <f aca="true" t="shared" si="0" ref="C7:I7">+C8+C11+C24+C25+C30+C38+C41+C42+C43+C44+C45+C46+C47+C48</f>
        <v>25683.97</v>
      </c>
      <c r="D7" s="10">
        <f t="shared" si="0"/>
        <v>3459.02</v>
      </c>
      <c r="E7" s="10">
        <f t="shared" si="0"/>
        <v>237.09000000000003</v>
      </c>
      <c r="F7" s="10">
        <f t="shared" si="0"/>
        <v>3221.9300000000003</v>
      </c>
      <c r="G7" s="10">
        <f t="shared" si="0"/>
        <v>23445.489999999998</v>
      </c>
      <c r="H7" s="10">
        <f t="shared" si="0"/>
        <v>2777.21</v>
      </c>
      <c r="I7" s="10">
        <f t="shared" si="0"/>
        <v>20178.420000000002</v>
      </c>
    </row>
    <row r="8" spans="1:9" s="14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48">+E8+F8</f>
        <v>0</v>
      </c>
      <c r="E8" s="10">
        <f t="shared" si="1"/>
        <v>0</v>
      </c>
      <c r="F8" s="10">
        <f t="shared" si="1"/>
        <v>0</v>
      </c>
      <c r="G8" s="7">
        <f aca="true" t="shared" si="3" ref="G8:G48">+H8+I8</f>
        <v>0</v>
      </c>
      <c r="H8" s="10">
        <f t="shared" si="1"/>
        <v>0</v>
      </c>
      <c r="I8" s="10">
        <f t="shared" si="1"/>
        <v>0</v>
      </c>
    </row>
    <row r="9" spans="1:9" s="14" customFormat="1" ht="13.5" customHeight="1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</row>
    <row r="11" spans="1:9" s="14" customFormat="1" ht="24" customHeight="1">
      <c r="A11" s="8" t="s">
        <v>22</v>
      </c>
      <c r="B11" s="10">
        <f>+B12+B15+B18+B21</f>
        <v>0</v>
      </c>
      <c r="C11" s="10">
        <f aca="true" t="shared" si="4" ref="C11:I11">+C12+C15+C18+C21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</row>
    <row r="12" spans="1:9" s="14" customFormat="1" ht="15">
      <c r="A12" s="37" t="s">
        <v>36</v>
      </c>
      <c r="B12" s="10">
        <f>+B13+B14</f>
        <v>0</v>
      </c>
      <c r="C12" s="10">
        <f aca="true" t="shared" si="5" ref="C12:I12">+C13+C14</f>
        <v>0</v>
      </c>
      <c r="D12" s="10">
        <f t="shared" si="5"/>
        <v>0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</row>
    <row r="13" spans="1:9" s="14" customFormat="1" ht="15">
      <c r="A13" s="37" t="s">
        <v>37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</row>
    <row r="14" spans="1:9" s="14" customFormat="1" ht="15">
      <c r="A14" s="37" t="s">
        <v>38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</row>
    <row r="15" spans="1:9" s="14" customFormat="1" ht="25.5">
      <c r="A15" s="37" t="s">
        <v>46</v>
      </c>
      <c r="B15" s="10">
        <f>+B16+B17</f>
        <v>0</v>
      </c>
      <c r="C15" s="10">
        <f aca="true" t="shared" si="6" ref="C15:I15">+C16+C17</f>
        <v>0</v>
      </c>
      <c r="D15" s="10">
        <f t="shared" si="6"/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</row>
    <row r="16" spans="1:9" s="14" customFormat="1" ht="15">
      <c r="A16" s="37" t="s">
        <v>37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15">
      <c r="A17" s="37" t="s">
        <v>38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25.5" customHeight="1">
      <c r="A18" s="37" t="s">
        <v>47</v>
      </c>
      <c r="B18" s="10">
        <f>+B19+B20</f>
        <v>0</v>
      </c>
      <c r="C18" s="10">
        <f aca="true" t="shared" si="7" ref="C18:I18">+C19+C20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</row>
    <row r="19" spans="1:9" s="14" customFormat="1" ht="15">
      <c r="A19" s="37" t="s">
        <v>37</v>
      </c>
      <c r="B19" s="10"/>
      <c r="C19" s="10"/>
      <c r="D19" s="7">
        <f>+E19+F19</f>
        <v>0</v>
      </c>
      <c r="E19" s="10"/>
      <c r="F19" s="10"/>
      <c r="G19" s="7">
        <f>+H19+I19</f>
        <v>0</v>
      </c>
      <c r="H19" s="10"/>
      <c r="I19" s="10"/>
    </row>
    <row r="20" spans="1:9" s="14" customFormat="1" ht="15">
      <c r="A20" s="37" t="s">
        <v>38</v>
      </c>
      <c r="B20" s="10"/>
      <c r="C20" s="10"/>
      <c r="D20" s="7">
        <f>+E20+F20</f>
        <v>0</v>
      </c>
      <c r="E20" s="10"/>
      <c r="F20" s="10"/>
      <c r="G20" s="7">
        <f>+H20+I20</f>
        <v>0</v>
      </c>
      <c r="H20" s="10"/>
      <c r="I20" s="10"/>
    </row>
    <row r="21" spans="1:9" s="14" customFormat="1" ht="25.5">
      <c r="A21" s="37" t="s">
        <v>48</v>
      </c>
      <c r="B21" s="10">
        <f>+B22+B23</f>
        <v>0</v>
      </c>
      <c r="C21" s="10">
        <f aca="true" t="shared" si="8" ref="C21:I21">+C22+C23</f>
        <v>0</v>
      </c>
      <c r="D21" s="10">
        <f t="shared" si="8"/>
        <v>0</v>
      </c>
      <c r="E21" s="10">
        <f t="shared" si="8"/>
        <v>0</v>
      </c>
      <c r="F21" s="10">
        <f t="shared" si="8"/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</row>
    <row r="22" spans="1:9" s="14" customFormat="1" ht="15">
      <c r="A22" s="37" t="s">
        <v>37</v>
      </c>
      <c r="B22" s="10"/>
      <c r="C22" s="10"/>
      <c r="D22" s="7">
        <f>+E22+F22</f>
        <v>0</v>
      </c>
      <c r="E22" s="10"/>
      <c r="F22" s="10"/>
      <c r="G22" s="7">
        <f>+H22+I22</f>
        <v>0</v>
      </c>
      <c r="H22" s="10"/>
      <c r="I22" s="10"/>
    </row>
    <row r="23" spans="1:9" s="14" customFormat="1" ht="15">
      <c r="A23" s="37" t="s">
        <v>38</v>
      </c>
      <c r="B23" s="10"/>
      <c r="C23" s="10"/>
      <c r="D23" s="7">
        <f>+E23+F23</f>
        <v>0</v>
      </c>
      <c r="E23" s="10"/>
      <c r="F23" s="10"/>
      <c r="G23" s="7">
        <f>+H23+I23</f>
        <v>0</v>
      </c>
      <c r="H23" s="10"/>
      <c r="I23" s="10"/>
    </row>
    <row r="24" spans="1:9" s="14" customFormat="1" ht="15">
      <c r="A24" s="33" t="s">
        <v>21</v>
      </c>
      <c r="B24" s="10"/>
      <c r="C24" s="10"/>
      <c r="D24" s="7">
        <f t="shared" si="2"/>
        <v>0</v>
      </c>
      <c r="E24" s="10"/>
      <c r="F24" s="10"/>
      <c r="G24" s="7">
        <f t="shared" si="3"/>
        <v>0</v>
      </c>
      <c r="H24" s="10"/>
      <c r="I24" s="10"/>
    </row>
    <row r="25" spans="1:9" ht="15">
      <c r="A25" s="16" t="s">
        <v>27</v>
      </c>
      <c r="B25" s="24">
        <f>+B26+B27+B28+B29</f>
        <v>10461.32</v>
      </c>
      <c r="C25" s="24">
        <f aca="true" t="shared" si="9" ref="C25:I25">+C26+C27+C28+C29</f>
        <v>10461.32</v>
      </c>
      <c r="D25" s="24">
        <f t="shared" si="9"/>
        <v>1571.78</v>
      </c>
      <c r="E25" s="24">
        <f t="shared" si="9"/>
        <v>0</v>
      </c>
      <c r="F25" s="24">
        <f t="shared" si="9"/>
        <v>1571.78</v>
      </c>
      <c r="G25" s="24">
        <f t="shared" si="9"/>
        <v>10461.309999999998</v>
      </c>
      <c r="H25" s="24">
        <f t="shared" si="9"/>
        <v>21.68</v>
      </c>
      <c r="I25" s="24">
        <f t="shared" si="9"/>
        <v>10439.63</v>
      </c>
    </row>
    <row r="26" spans="1:9" ht="15">
      <c r="A26" s="15" t="s">
        <v>4</v>
      </c>
      <c r="B26" s="20">
        <v>9261.93</v>
      </c>
      <c r="C26" s="20">
        <v>9261.93</v>
      </c>
      <c r="D26" s="7">
        <f t="shared" si="2"/>
        <v>1394.3</v>
      </c>
      <c r="E26" s="20">
        <v>0</v>
      </c>
      <c r="F26" s="20">
        <v>1394.3</v>
      </c>
      <c r="G26" s="7">
        <f t="shared" si="3"/>
        <v>9261.929999999998</v>
      </c>
      <c r="H26" s="21">
        <f>E26+'MACHETA PNS IUINIE'!H26</f>
        <v>13.3</v>
      </c>
      <c r="I26" s="20">
        <f>F26+'MACHETA PNS IUINIE'!I26</f>
        <v>9248.63</v>
      </c>
    </row>
    <row r="27" spans="1:9" ht="15">
      <c r="A27" s="15" t="s">
        <v>5</v>
      </c>
      <c r="B27" s="20">
        <v>1191.01</v>
      </c>
      <c r="C27" s="20">
        <v>1191.01</v>
      </c>
      <c r="D27" s="7">
        <f t="shared" si="2"/>
        <v>177.48</v>
      </c>
      <c r="E27" s="20"/>
      <c r="F27" s="20">
        <v>177.48</v>
      </c>
      <c r="G27" s="7">
        <f t="shared" si="3"/>
        <v>1191</v>
      </c>
      <c r="H27" s="21">
        <f>E27+'MACHETA PNS IUINIE'!H28</f>
        <v>0</v>
      </c>
      <c r="I27" s="20">
        <f>F27+'MACHETA PNS IUINIE'!I27</f>
        <v>1191</v>
      </c>
    </row>
    <row r="28" spans="1:9" ht="26.25">
      <c r="A28" s="9" t="s">
        <v>6</v>
      </c>
      <c r="B28" s="20"/>
      <c r="C28" s="20"/>
      <c r="D28" s="7">
        <f t="shared" si="2"/>
        <v>0</v>
      </c>
      <c r="E28" s="20"/>
      <c r="F28" s="20"/>
      <c r="G28" s="7">
        <f t="shared" si="3"/>
        <v>0</v>
      </c>
      <c r="H28" s="20"/>
      <c r="I28" s="20"/>
    </row>
    <row r="29" spans="1:9" ht="15">
      <c r="A29" s="34" t="s">
        <v>29</v>
      </c>
      <c r="B29" s="20">
        <v>8.38</v>
      </c>
      <c r="C29" s="20">
        <v>8.38</v>
      </c>
      <c r="D29" s="7">
        <f t="shared" si="2"/>
        <v>0</v>
      </c>
      <c r="E29" s="20"/>
      <c r="F29" s="20"/>
      <c r="G29" s="7">
        <f t="shared" si="3"/>
        <v>8.38</v>
      </c>
      <c r="H29" s="21">
        <f>E29+'MACHETA PNS MAI'!H29</f>
        <v>8.38</v>
      </c>
      <c r="I29" s="20"/>
    </row>
    <row r="30" spans="1:9" ht="15">
      <c r="A30" s="36" t="s">
        <v>31</v>
      </c>
      <c r="B30" s="20">
        <f>+B31+B34+B35+B36+B37</f>
        <v>4401.18</v>
      </c>
      <c r="C30" s="20">
        <f aca="true" t="shared" si="10" ref="C30:I30">+C31+C34+C35+C36+C37</f>
        <v>4401.18</v>
      </c>
      <c r="D30" s="20">
        <f t="shared" si="10"/>
        <v>698.96</v>
      </c>
      <c r="E30" s="20">
        <f t="shared" si="10"/>
        <v>148.8</v>
      </c>
      <c r="F30" s="20">
        <f t="shared" si="10"/>
        <v>550.16</v>
      </c>
      <c r="G30" s="20">
        <f t="shared" si="10"/>
        <v>4401.18</v>
      </c>
      <c r="H30" s="20">
        <f t="shared" si="10"/>
        <v>1424.2</v>
      </c>
      <c r="I30" s="20">
        <f t="shared" si="10"/>
        <v>2487.12</v>
      </c>
    </row>
    <row r="31" spans="1:9" ht="15">
      <c r="A31" s="35" t="s">
        <v>44</v>
      </c>
      <c r="B31" s="21">
        <f aca="true" t="shared" si="11" ref="B31:H31">+B32+B33</f>
        <v>4401.18</v>
      </c>
      <c r="C31" s="21">
        <f>+C32+C33</f>
        <v>4401.18</v>
      </c>
      <c r="D31" s="21">
        <f t="shared" si="11"/>
        <v>698.96</v>
      </c>
      <c r="E31" s="21">
        <f t="shared" si="11"/>
        <v>148.8</v>
      </c>
      <c r="F31" s="21">
        <f t="shared" si="11"/>
        <v>550.16</v>
      </c>
      <c r="G31" s="21">
        <f t="shared" si="11"/>
        <v>4401.18</v>
      </c>
      <c r="H31" s="21">
        <f t="shared" si="11"/>
        <v>1424.2</v>
      </c>
      <c r="I31" s="20">
        <f>F31+'MACHETA PNS MAI'!I31</f>
        <v>2487.12</v>
      </c>
    </row>
    <row r="32" spans="1:9" ht="15">
      <c r="A32" s="35" t="s">
        <v>42</v>
      </c>
      <c r="B32" s="21">
        <v>3995.77</v>
      </c>
      <c r="C32" s="21">
        <v>3995.77</v>
      </c>
      <c r="D32" s="32">
        <f aca="true" t="shared" si="12" ref="D32:D37">+E32+F32</f>
        <v>578.89</v>
      </c>
      <c r="E32" s="22">
        <v>148.8</v>
      </c>
      <c r="F32" s="12">
        <v>430.09</v>
      </c>
      <c r="G32" s="7">
        <f t="shared" si="3"/>
        <v>3995.7700000000004</v>
      </c>
      <c r="H32" s="21">
        <f>E32+'MACHETA PNS IUINIE'!H32</f>
        <v>1424.2</v>
      </c>
      <c r="I32" s="21">
        <f>F32+'MACHETA PNS IUINIE'!I32</f>
        <v>2571.57</v>
      </c>
    </row>
    <row r="33" spans="1:9" ht="15">
      <c r="A33" s="35" t="s">
        <v>43</v>
      </c>
      <c r="B33" s="21">
        <v>405.41</v>
      </c>
      <c r="C33" s="21">
        <v>405.41</v>
      </c>
      <c r="D33" s="32">
        <f t="shared" si="12"/>
        <v>120.07</v>
      </c>
      <c r="E33" s="22"/>
      <c r="F33" s="12">
        <v>120.07</v>
      </c>
      <c r="G33" s="7">
        <f t="shared" si="3"/>
        <v>405.41</v>
      </c>
      <c r="H33" s="21">
        <f>E33+'MACHETA PNS IUINIE'!H34</f>
        <v>0</v>
      </c>
      <c r="I33" s="20">
        <f>F33+'MACHETA PNS IUINIE'!I33</f>
        <v>405.41</v>
      </c>
    </row>
    <row r="34" spans="1:9" ht="26.25">
      <c r="A34" s="35" t="s">
        <v>32</v>
      </c>
      <c r="B34" s="21"/>
      <c r="C34" s="21"/>
      <c r="D34" s="32">
        <f t="shared" si="12"/>
        <v>0</v>
      </c>
      <c r="E34" s="22"/>
      <c r="F34" s="12"/>
      <c r="G34" s="7">
        <f t="shared" si="3"/>
        <v>0</v>
      </c>
      <c r="H34" s="22"/>
      <c r="I34" s="23"/>
    </row>
    <row r="35" spans="1:9" ht="26.25">
      <c r="A35" s="35" t="s">
        <v>33</v>
      </c>
      <c r="B35" s="21"/>
      <c r="C35" s="21"/>
      <c r="D35" s="32">
        <f t="shared" si="12"/>
        <v>0</v>
      </c>
      <c r="E35" s="22"/>
      <c r="F35" s="12"/>
      <c r="G35" s="7">
        <f t="shared" si="3"/>
        <v>0</v>
      </c>
      <c r="H35" s="22"/>
      <c r="I35" s="23"/>
    </row>
    <row r="36" spans="1:9" ht="29.25" customHeight="1">
      <c r="A36" s="35" t="s">
        <v>34</v>
      </c>
      <c r="B36" s="21"/>
      <c r="C36" s="21"/>
      <c r="D36" s="32">
        <f t="shared" si="12"/>
        <v>0</v>
      </c>
      <c r="E36" s="22"/>
      <c r="F36" s="12"/>
      <c r="G36" s="7">
        <f t="shared" si="3"/>
        <v>0</v>
      </c>
      <c r="H36" s="22"/>
      <c r="I36" s="23"/>
    </row>
    <row r="37" spans="1:9" ht="16.5" customHeight="1">
      <c r="A37" s="35" t="s">
        <v>35</v>
      </c>
      <c r="B37" s="21"/>
      <c r="C37" s="21"/>
      <c r="D37" s="32">
        <f t="shared" si="12"/>
        <v>0</v>
      </c>
      <c r="E37" s="22"/>
      <c r="F37" s="12"/>
      <c r="G37" s="7">
        <f t="shared" si="3"/>
        <v>0</v>
      </c>
      <c r="H37" s="22"/>
      <c r="I37" s="23"/>
    </row>
    <row r="38" spans="1:9" ht="15">
      <c r="A38" s="8" t="s">
        <v>25</v>
      </c>
      <c r="B38" s="32">
        <f>+B39+B40</f>
        <v>190.08</v>
      </c>
      <c r="C38" s="32">
        <f>+C39+C40</f>
        <v>190.08</v>
      </c>
      <c r="D38" s="7">
        <f t="shared" si="2"/>
        <v>16.03</v>
      </c>
      <c r="E38" s="32">
        <f>+E39+E40</f>
        <v>0</v>
      </c>
      <c r="F38" s="32">
        <f>+F39+F40</f>
        <v>16.03</v>
      </c>
      <c r="G38" s="7">
        <f t="shared" si="3"/>
        <v>190.07999999999998</v>
      </c>
      <c r="H38" s="32">
        <f>+H39+H40</f>
        <v>71.04</v>
      </c>
      <c r="I38" s="32">
        <f>+I39+I40</f>
        <v>119.03999999999999</v>
      </c>
    </row>
    <row r="39" spans="1:9" ht="15">
      <c r="A39" s="9" t="s">
        <v>4</v>
      </c>
      <c r="B39" s="21">
        <v>190.08</v>
      </c>
      <c r="C39" s="21">
        <v>190.08</v>
      </c>
      <c r="D39" s="7">
        <f t="shared" si="2"/>
        <v>16.03</v>
      </c>
      <c r="E39" s="22"/>
      <c r="F39" s="12">
        <v>16.03</v>
      </c>
      <c r="G39" s="7">
        <f t="shared" si="3"/>
        <v>190.07999999999998</v>
      </c>
      <c r="H39" s="21">
        <f>E39+'MACHETA PNS IUINIE'!H39</f>
        <v>71.04</v>
      </c>
      <c r="I39" s="20">
        <f>F39+'MACHETA PNS IUINIE'!I39</f>
        <v>119.03999999999999</v>
      </c>
    </row>
    <row r="40" spans="1:9" ht="15">
      <c r="A40" s="9" t="s">
        <v>5</v>
      </c>
      <c r="B40" s="21"/>
      <c r="C40" s="21"/>
      <c r="D40" s="7">
        <f t="shared" si="2"/>
        <v>0</v>
      </c>
      <c r="E40" s="22"/>
      <c r="F40" s="12"/>
      <c r="G40" s="7">
        <f t="shared" si="3"/>
        <v>0</v>
      </c>
      <c r="H40" s="22"/>
      <c r="I40" s="23"/>
    </row>
    <row r="41" spans="1:9" ht="15">
      <c r="A41" s="8" t="s">
        <v>23</v>
      </c>
      <c r="B41" s="21"/>
      <c r="C41" s="21"/>
      <c r="D41" s="7">
        <f t="shared" si="2"/>
        <v>0</v>
      </c>
      <c r="E41" s="22"/>
      <c r="F41" s="12"/>
      <c r="G41" s="7">
        <f t="shared" si="3"/>
        <v>0</v>
      </c>
      <c r="H41" s="22"/>
      <c r="I41" s="23"/>
    </row>
    <row r="42" spans="1:9" ht="15">
      <c r="A42" s="8" t="s">
        <v>24</v>
      </c>
      <c r="B42" s="21">
        <v>123.52</v>
      </c>
      <c r="C42" s="21">
        <v>123.52</v>
      </c>
      <c r="D42" s="7">
        <f t="shared" si="2"/>
        <v>0</v>
      </c>
      <c r="E42" s="22"/>
      <c r="F42" s="12"/>
      <c r="G42" s="7">
        <f t="shared" si="3"/>
        <v>123.52000000000001</v>
      </c>
      <c r="H42" s="21">
        <f>E42+'MACHETA PNS IUINIE'!H42</f>
        <v>123.52000000000001</v>
      </c>
      <c r="I42" s="23"/>
    </row>
    <row r="43" spans="1:9" ht="26.25">
      <c r="A43" s="31" t="s">
        <v>26</v>
      </c>
      <c r="B43" s="21">
        <v>283.44</v>
      </c>
      <c r="C43" s="21">
        <v>283.44</v>
      </c>
      <c r="D43" s="7">
        <f t="shared" si="2"/>
        <v>52.02</v>
      </c>
      <c r="E43" s="22"/>
      <c r="F43" s="12">
        <v>52.02</v>
      </c>
      <c r="G43" s="7">
        <f t="shared" si="3"/>
        <v>283.44</v>
      </c>
      <c r="H43" s="21">
        <f>E43+'MACHETA PNS IUINIE'!H44</f>
        <v>0</v>
      </c>
      <c r="I43" s="20">
        <f>F43+'MACHETA PNS IUINIE'!I43</f>
        <v>283.44</v>
      </c>
    </row>
    <row r="44" spans="1:9" ht="26.25">
      <c r="A44" s="8" t="s">
        <v>7</v>
      </c>
      <c r="B44" s="21"/>
      <c r="C44" s="21"/>
      <c r="D44" s="7">
        <f>+E44+F44</f>
        <v>0</v>
      </c>
      <c r="E44" s="22"/>
      <c r="F44" s="12"/>
      <c r="G44" s="7">
        <f t="shared" si="3"/>
        <v>0</v>
      </c>
      <c r="H44" s="22"/>
      <c r="I44" s="23"/>
    </row>
    <row r="45" spans="1:9" ht="15">
      <c r="A45" s="8" t="s">
        <v>8</v>
      </c>
      <c r="B45" s="21"/>
      <c r="C45" s="21"/>
      <c r="D45" s="7">
        <f t="shared" si="2"/>
        <v>0</v>
      </c>
      <c r="E45" s="22"/>
      <c r="F45" s="12"/>
      <c r="G45" s="7">
        <f t="shared" si="3"/>
        <v>0</v>
      </c>
      <c r="H45" s="22"/>
      <c r="I45" s="23"/>
    </row>
    <row r="46" spans="1:9" ht="15">
      <c r="A46" s="8" t="s">
        <v>9</v>
      </c>
      <c r="B46" s="21">
        <v>612.02</v>
      </c>
      <c r="C46" s="21">
        <v>612.02</v>
      </c>
      <c r="D46" s="7">
        <f t="shared" si="2"/>
        <v>0</v>
      </c>
      <c r="E46" s="22"/>
      <c r="F46" s="12"/>
      <c r="G46" s="7">
        <f t="shared" si="3"/>
        <v>612</v>
      </c>
      <c r="H46" s="21">
        <f>E46+'MACHETA PNS IUINIE'!H46</f>
        <v>612</v>
      </c>
      <c r="I46" s="20">
        <f>F46+'MACHETA PNS MAI'!I46</f>
        <v>0</v>
      </c>
    </row>
    <row r="47" spans="1:9" ht="25.5">
      <c r="A47" s="11" t="s">
        <v>17</v>
      </c>
      <c r="B47" s="25">
        <v>11478.09</v>
      </c>
      <c r="C47" s="25">
        <v>9612.41</v>
      </c>
      <c r="D47" s="7">
        <f t="shared" si="2"/>
        <v>1120.23</v>
      </c>
      <c r="E47" s="25">
        <v>88.29</v>
      </c>
      <c r="F47" s="25">
        <v>1031.94</v>
      </c>
      <c r="G47" s="7">
        <f t="shared" si="3"/>
        <v>7373.960000000001</v>
      </c>
      <c r="H47" s="21">
        <f>E47+'MACHETA PNS IUINIE'!H47</f>
        <v>524.77</v>
      </c>
      <c r="I47" s="20">
        <f>F47+'MACHETA PNS IUINIE'!I47</f>
        <v>6849.1900000000005</v>
      </c>
    </row>
    <row r="48" spans="1:9" ht="15">
      <c r="A48" s="8" t="s">
        <v>10</v>
      </c>
      <c r="B48" s="20"/>
      <c r="C48" s="20"/>
      <c r="D48" s="7">
        <f t="shared" si="2"/>
        <v>0</v>
      </c>
      <c r="E48" s="20"/>
      <c r="F48" s="20"/>
      <c r="G48" s="7">
        <f t="shared" si="3"/>
        <v>0</v>
      </c>
      <c r="H48" s="20"/>
      <c r="I48" s="20"/>
    </row>
    <row r="49" spans="1:9" s="29" customFormat="1" ht="15">
      <c r="A49" s="27" t="s">
        <v>11</v>
      </c>
      <c r="B49" s="28">
        <f>+B7</f>
        <v>27549.65</v>
      </c>
      <c r="C49" s="28">
        <f aca="true" t="shared" si="13" ref="C49:I49">+C7</f>
        <v>25683.97</v>
      </c>
      <c r="D49" s="28">
        <f t="shared" si="13"/>
        <v>3459.02</v>
      </c>
      <c r="E49" s="28">
        <f t="shared" si="13"/>
        <v>237.09000000000003</v>
      </c>
      <c r="F49" s="28">
        <f t="shared" si="13"/>
        <v>3221.9300000000003</v>
      </c>
      <c r="G49" s="28">
        <f t="shared" si="13"/>
        <v>23445.489999999998</v>
      </c>
      <c r="H49" s="28">
        <f t="shared" si="13"/>
        <v>2777.21</v>
      </c>
      <c r="I49" s="28">
        <f t="shared" si="13"/>
        <v>20178.420000000002</v>
      </c>
    </row>
    <row r="50" spans="1:9" s="29" customFormat="1" ht="30" customHeight="1">
      <c r="A50" s="30" t="s">
        <v>45</v>
      </c>
      <c r="B50" s="28">
        <f>+B9+B26+B31+B39+B41+B42+B43+B45</f>
        <v>14260.150000000001</v>
      </c>
      <c r="C50" s="28">
        <f aca="true" t="shared" si="14" ref="C50:I50">+C9+C26+C31+C39+C41+C42+C43+C45</f>
        <v>14260.150000000001</v>
      </c>
      <c r="D50" s="28">
        <f t="shared" si="14"/>
        <v>2161.3100000000004</v>
      </c>
      <c r="E50" s="28">
        <f t="shared" si="14"/>
        <v>148.8</v>
      </c>
      <c r="F50" s="28">
        <f t="shared" si="14"/>
        <v>2012.51</v>
      </c>
      <c r="G50" s="28">
        <f t="shared" si="14"/>
        <v>14260.15</v>
      </c>
      <c r="H50" s="28">
        <f t="shared" si="14"/>
        <v>1632.06</v>
      </c>
      <c r="I50" s="28">
        <f t="shared" si="14"/>
        <v>12138.230000000001</v>
      </c>
    </row>
    <row r="51" spans="1:9" s="29" customFormat="1" ht="30">
      <c r="A51" s="30" t="s">
        <v>12</v>
      </c>
      <c r="B51" s="30">
        <f>+B10+B24+B27+B40+B44+B46+B48+B29+B35+B14+B17+B20+B23</f>
        <v>1811.41</v>
      </c>
      <c r="C51" s="30">
        <f aca="true" t="shared" si="15" ref="C51:I51">+C10+C24+C27+C40+C44+C46+C48+C29+C35+C14+C17+C20+C23</f>
        <v>1811.41</v>
      </c>
      <c r="D51" s="30">
        <f t="shared" si="15"/>
        <v>177.48</v>
      </c>
      <c r="E51" s="30">
        <f t="shared" si="15"/>
        <v>0</v>
      </c>
      <c r="F51" s="30">
        <f t="shared" si="15"/>
        <v>177.48</v>
      </c>
      <c r="G51" s="30">
        <f t="shared" si="15"/>
        <v>1811.38</v>
      </c>
      <c r="H51" s="30">
        <f t="shared" si="15"/>
        <v>620.38</v>
      </c>
      <c r="I51" s="30">
        <f t="shared" si="15"/>
        <v>1191</v>
      </c>
    </row>
    <row r="52" ht="12.75">
      <c r="A52" s="17" t="s">
        <v>13</v>
      </c>
    </row>
    <row r="53" spans="1:7" ht="12.75">
      <c r="A53" s="18" t="s">
        <v>15</v>
      </c>
      <c r="G53" s="18" t="s">
        <v>14</v>
      </c>
    </row>
    <row r="54" spans="1:7" ht="12.75">
      <c r="A54" s="13" t="s">
        <v>50</v>
      </c>
      <c r="G54" s="13" t="s">
        <v>49</v>
      </c>
    </row>
    <row r="55" ht="12.75">
      <c r="H55" s="19"/>
    </row>
  </sheetData>
  <sheetProtection/>
  <mergeCells count="7">
    <mergeCell ref="A1:I1"/>
    <mergeCell ref="A2:I2"/>
    <mergeCell ref="A4:A5"/>
    <mergeCell ref="B4:B5"/>
    <mergeCell ref="C4:C5"/>
    <mergeCell ref="D4:F4"/>
    <mergeCell ref="G4:I4"/>
  </mergeCells>
  <printOptions horizontalCentered="1" verticalCentered="1"/>
  <pageMargins left="0.1968503937007874" right="0.1968503937007874" top="0" bottom="0" header="0" footer="0"/>
  <pageSetup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I55"/>
  <sheetViews>
    <sheetView zoomScale="95" zoomScaleNormal="95" zoomScalePageLayoutView="0" workbookViewId="0" topLeftCell="A1">
      <pane xSplit="1" ySplit="6" topLeftCell="C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0" sqref="H30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38" t="s">
        <v>28</v>
      </c>
      <c r="B1" s="38"/>
      <c r="C1" s="38"/>
      <c r="D1" s="38"/>
      <c r="E1" s="38"/>
      <c r="F1" s="38"/>
      <c r="G1" s="38"/>
      <c r="H1" s="38"/>
      <c r="I1" s="38"/>
    </row>
    <row r="2" spans="1:9" ht="16.5">
      <c r="A2" s="39" t="s">
        <v>64</v>
      </c>
      <c r="B2" s="39"/>
      <c r="C2" s="39"/>
      <c r="D2" s="39"/>
      <c r="E2" s="39"/>
      <c r="F2" s="39"/>
      <c r="G2" s="39"/>
      <c r="H2" s="39"/>
      <c r="I2" s="39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0" t="s">
        <v>1</v>
      </c>
      <c r="B4" s="41" t="s">
        <v>39</v>
      </c>
      <c r="C4" s="41" t="s">
        <v>60</v>
      </c>
      <c r="D4" s="42" t="s">
        <v>72</v>
      </c>
      <c r="E4" s="43"/>
      <c r="F4" s="43"/>
      <c r="G4" s="42" t="s">
        <v>73</v>
      </c>
      <c r="H4" s="43"/>
      <c r="I4" s="43"/>
    </row>
    <row r="5" spans="1:9" ht="25.5">
      <c r="A5" s="40"/>
      <c r="B5" s="41"/>
      <c r="C5" s="41"/>
      <c r="D5" s="4" t="s">
        <v>16</v>
      </c>
      <c r="E5" s="4" t="s">
        <v>2</v>
      </c>
      <c r="F5" s="4" t="s">
        <v>3</v>
      </c>
      <c r="G5" s="4" t="s">
        <v>16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18</v>
      </c>
      <c r="E6" s="6">
        <v>3</v>
      </c>
      <c r="F6" s="6">
        <v>4</v>
      </c>
      <c r="G6" s="6" t="s">
        <v>19</v>
      </c>
      <c r="H6" s="6">
        <v>6</v>
      </c>
      <c r="I6" s="6">
        <v>7</v>
      </c>
    </row>
    <row r="7" spans="1:9" s="14" customFormat="1" ht="21" customHeight="1">
      <c r="A7" s="26" t="s">
        <v>20</v>
      </c>
      <c r="B7" s="10">
        <f>+B8+B11+B24+B25+B30+B38+B41+B42+B43+B44+B45+B46+B47+B48</f>
        <v>27549.65</v>
      </c>
      <c r="C7" s="10">
        <f aca="true" t="shared" si="0" ref="C7:I7">+C8+C11+C24+C25+C30+C38+C41+C42+C43+C44+C45+C46+C47+C48</f>
        <v>19992.18</v>
      </c>
      <c r="D7" s="10">
        <f t="shared" si="0"/>
        <v>3547.6500000000005</v>
      </c>
      <c r="E7" s="10">
        <f t="shared" si="0"/>
        <v>393.97999999999996</v>
      </c>
      <c r="F7" s="10">
        <f t="shared" si="0"/>
        <v>3153.67</v>
      </c>
      <c r="G7" s="10">
        <f t="shared" si="0"/>
        <v>19986.47</v>
      </c>
      <c r="H7" s="10">
        <f t="shared" si="0"/>
        <v>2540.1200000000003</v>
      </c>
      <c r="I7" s="10">
        <f t="shared" si="0"/>
        <v>17446.35</v>
      </c>
    </row>
    <row r="8" spans="1:9" s="14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48">+E8+F8</f>
        <v>0</v>
      </c>
      <c r="E8" s="10">
        <f t="shared" si="1"/>
        <v>0</v>
      </c>
      <c r="F8" s="10">
        <f t="shared" si="1"/>
        <v>0</v>
      </c>
      <c r="G8" s="7">
        <f aca="true" t="shared" si="3" ref="G8:G48">+H8+I8</f>
        <v>0</v>
      </c>
      <c r="H8" s="10">
        <f t="shared" si="1"/>
        <v>0</v>
      </c>
      <c r="I8" s="10">
        <f t="shared" si="1"/>
        <v>0</v>
      </c>
    </row>
    <row r="9" spans="1:9" s="14" customFormat="1" ht="13.5" customHeight="1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</row>
    <row r="11" spans="1:9" s="14" customFormat="1" ht="24" customHeight="1">
      <c r="A11" s="8" t="s">
        <v>22</v>
      </c>
      <c r="B11" s="10">
        <f>+B12+B15+B18+B21</f>
        <v>0</v>
      </c>
      <c r="C11" s="10">
        <f aca="true" t="shared" si="4" ref="C11:I11">+C12+C15+C18+C21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</row>
    <row r="12" spans="1:9" s="14" customFormat="1" ht="15">
      <c r="A12" s="37" t="s">
        <v>36</v>
      </c>
      <c r="B12" s="10">
        <f>+B13+B14</f>
        <v>0</v>
      </c>
      <c r="C12" s="10">
        <f aca="true" t="shared" si="5" ref="C12:I12">+C13+C14</f>
        <v>0</v>
      </c>
      <c r="D12" s="10">
        <f t="shared" si="5"/>
        <v>0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</row>
    <row r="13" spans="1:9" s="14" customFormat="1" ht="15">
      <c r="A13" s="37" t="s">
        <v>37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</row>
    <row r="14" spans="1:9" s="14" customFormat="1" ht="15">
      <c r="A14" s="37" t="s">
        <v>38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</row>
    <row r="15" spans="1:9" s="14" customFormat="1" ht="25.5">
      <c r="A15" s="37" t="s">
        <v>46</v>
      </c>
      <c r="B15" s="10">
        <f>+B16+B17</f>
        <v>0</v>
      </c>
      <c r="C15" s="10">
        <f aca="true" t="shared" si="6" ref="C15:I15">+C16+C17</f>
        <v>0</v>
      </c>
      <c r="D15" s="10">
        <f t="shared" si="6"/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</row>
    <row r="16" spans="1:9" s="14" customFormat="1" ht="15">
      <c r="A16" s="37" t="s">
        <v>37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15">
      <c r="A17" s="37" t="s">
        <v>38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25.5" customHeight="1">
      <c r="A18" s="37" t="s">
        <v>47</v>
      </c>
      <c r="B18" s="10">
        <f>+B19+B20</f>
        <v>0</v>
      </c>
      <c r="C18" s="10">
        <f aca="true" t="shared" si="7" ref="C18:I18">+C19+C20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</row>
    <row r="19" spans="1:9" s="14" customFormat="1" ht="15">
      <c r="A19" s="37" t="s">
        <v>37</v>
      </c>
      <c r="B19" s="10"/>
      <c r="C19" s="10"/>
      <c r="D19" s="7">
        <f>+E19+F19</f>
        <v>0</v>
      </c>
      <c r="E19" s="10"/>
      <c r="F19" s="10"/>
      <c r="G19" s="7">
        <f>+H19+I19</f>
        <v>0</v>
      </c>
      <c r="H19" s="10"/>
      <c r="I19" s="10"/>
    </row>
    <row r="20" spans="1:9" s="14" customFormat="1" ht="15">
      <c r="A20" s="37" t="s">
        <v>38</v>
      </c>
      <c r="B20" s="10"/>
      <c r="C20" s="10"/>
      <c r="D20" s="7">
        <f>+E20+F20</f>
        <v>0</v>
      </c>
      <c r="E20" s="10"/>
      <c r="F20" s="10"/>
      <c r="G20" s="7">
        <f>+H20+I20</f>
        <v>0</v>
      </c>
      <c r="H20" s="10"/>
      <c r="I20" s="10"/>
    </row>
    <row r="21" spans="1:9" s="14" customFormat="1" ht="25.5">
      <c r="A21" s="37" t="s">
        <v>48</v>
      </c>
      <c r="B21" s="10">
        <f>+B22+B23</f>
        <v>0</v>
      </c>
      <c r="C21" s="10">
        <f aca="true" t="shared" si="8" ref="C21:I21">+C22+C23</f>
        <v>0</v>
      </c>
      <c r="D21" s="10">
        <f t="shared" si="8"/>
        <v>0</v>
      </c>
      <c r="E21" s="10">
        <f t="shared" si="8"/>
        <v>0</v>
      </c>
      <c r="F21" s="10">
        <f t="shared" si="8"/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</row>
    <row r="22" spans="1:9" s="14" customFormat="1" ht="15">
      <c r="A22" s="37" t="s">
        <v>37</v>
      </c>
      <c r="B22" s="10"/>
      <c r="C22" s="10"/>
      <c r="D22" s="7">
        <f>+E22+F22</f>
        <v>0</v>
      </c>
      <c r="E22" s="10"/>
      <c r="F22" s="10"/>
      <c r="G22" s="7">
        <f>+H22+I22</f>
        <v>0</v>
      </c>
      <c r="H22" s="10"/>
      <c r="I22" s="10"/>
    </row>
    <row r="23" spans="1:9" s="14" customFormat="1" ht="15">
      <c r="A23" s="37" t="s">
        <v>38</v>
      </c>
      <c r="B23" s="10"/>
      <c r="C23" s="10"/>
      <c r="D23" s="7">
        <f>+E23+F23</f>
        <v>0</v>
      </c>
      <c r="E23" s="10"/>
      <c r="F23" s="10"/>
      <c r="G23" s="7">
        <f>+H23+I23</f>
        <v>0</v>
      </c>
      <c r="H23" s="10"/>
      <c r="I23" s="10"/>
    </row>
    <row r="24" spans="1:9" s="14" customFormat="1" ht="15">
      <c r="A24" s="33" t="s">
        <v>21</v>
      </c>
      <c r="B24" s="10"/>
      <c r="C24" s="10"/>
      <c r="D24" s="7">
        <f t="shared" si="2"/>
        <v>0</v>
      </c>
      <c r="E24" s="10"/>
      <c r="F24" s="10"/>
      <c r="G24" s="7">
        <f t="shared" si="3"/>
        <v>0</v>
      </c>
      <c r="H24" s="10"/>
      <c r="I24" s="10"/>
    </row>
    <row r="25" spans="1:9" ht="15">
      <c r="A25" s="16" t="s">
        <v>27</v>
      </c>
      <c r="B25" s="24">
        <f>+B26+B27+B28+B29</f>
        <v>10461.32</v>
      </c>
      <c r="C25" s="24">
        <f aca="true" t="shared" si="9" ref="C25:I25">+C26+C27+C28+C29</f>
        <v>8889.539999999999</v>
      </c>
      <c r="D25" s="24">
        <f t="shared" si="9"/>
        <v>1541.7</v>
      </c>
      <c r="E25" s="24">
        <f t="shared" si="9"/>
        <v>0</v>
      </c>
      <c r="F25" s="24">
        <f t="shared" si="9"/>
        <v>1541.7</v>
      </c>
      <c r="G25" s="24">
        <f t="shared" si="9"/>
        <v>8889.529999999999</v>
      </c>
      <c r="H25" s="24">
        <f t="shared" si="9"/>
        <v>21.68</v>
      </c>
      <c r="I25" s="24">
        <f t="shared" si="9"/>
        <v>8867.85</v>
      </c>
    </row>
    <row r="26" spans="1:9" ht="15">
      <c r="A26" s="15" t="s">
        <v>4</v>
      </c>
      <c r="B26" s="20">
        <v>9261.93</v>
      </c>
      <c r="C26" s="20">
        <v>7867.63</v>
      </c>
      <c r="D26" s="7">
        <f t="shared" si="2"/>
        <v>1373.65</v>
      </c>
      <c r="E26" s="20">
        <v>0</v>
      </c>
      <c r="F26" s="20">
        <v>1373.65</v>
      </c>
      <c r="G26" s="7">
        <f t="shared" si="3"/>
        <v>7867.63</v>
      </c>
      <c r="H26" s="21">
        <f>E26+'MACHETA PNS MAI'!H26</f>
        <v>13.3</v>
      </c>
      <c r="I26" s="20">
        <f>F26+'MACHETA PNS MAI'!I26</f>
        <v>7854.33</v>
      </c>
    </row>
    <row r="27" spans="1:9" ht="15">
      <c r="A27" s="15" t="s">
        <v>5</v>
      </c>
      <c r="B27" s="20">
        <v>1191.01</v>
      </c>
      <c r="C27" s="20">
        <v>1013.53</v>
      </c>
      <c r="D27" s="7">
        <f t="shared" si="2"/>
        <v>168.05</v>
      </c>
      <c r="E27" s="20"/>
      <c r="F27" s="20">
        <v>168.05</v>
      </c>
      <c r="G27" s="7">
        <f t="shared" si="3"/>
        <v>1013.52</v>
      </c>
      <c r="H27" s="21">
        <f>E27+'MACHETA PNS MAI'!H27</f>
        <v>0</v>
      </c>
      <c r="I27" s="20">
        <f>F27+'MACHETA PNS MAI'!I27</f>
        <v>1013.52</v>
      </c>
    </row>
    <row r="28" spans="1:9" ht="26.25">
      <c r="A28" s="9" t="s">
        <v>6</v>
      </c>
      <c r="B28" s="20"/>
      <c r="C28" s="20"/>
      <c r="D28" s="7">
        <f t="shared" si="2"/>
        <v>0</v>
      </c>
      <c r="E28" s="20"/>
      <c r="F28" s="20"/>
      <c r="G28" s="7">
        <f t="shared" si="3"/>
        <v>0</v>
      </c>
      <c r="H28" s="20"/>
      <c r="I28" s="20"/>
    </row>
    <row r="29" spans="1:9" ht="15">
      <c r="A29" s="34" t="s">
        <v>29</v>
      </c>
      <c r="B29" s="20">
        <v>8.38</v>
      </c>
      <c r="C29" s="20">
        <v>8.38</v>
      </c>
      <c r="D29" s="7">
        <f t="shared" si="2"/>
        <v>0</v>
      </c>
      <c r="E29" s="20"/>
      <c r="F29" s="20"/>
      <c r="G29" s="7">
        <f t="shared" si="3"/>
        <v>8.38</v>
      </c>
      <c r="H29" s="21">
        <f>E29+'MACHETA PNS MAI'!H29</f>
        <v>8.38</v>
      </c>
      <c r="I29" s="20"/>
    </row>
    <row r="30" spans="1:9" ht="15">
      <c r="A30" s="36" t="s">
        <v>31</v>
      </c>
      <c r="B30" s="20">
        <f>+B31+B34+B35+B36+B37</f>
        <v>4401.18</v>
      </c>
      <c r="C30" s="20">
        <f aca="true" t="shared" si="10" ref="C30:I30">+C31+C34+C35+C36+C37</f>
        <v>3702.2200000000003</v>
      </c>
      <c r="D30" s="20">
        <f t="shared" si="10"/>
        <v>555.6500000000001</v>
      </c>
      <c r="E30" s="20">
        <f t="shared" si="10"/>
        <v>65.79</v>
      </c>
      <c r="F30" s="20">
        <f t="shared" si="10"/>
        <v>489.86</v>
      </c>
      <c r="G30" s="20">
        <f t="shared" si="10"/>
        <v>3702.2200000000003</v>
      </c>
      <c r="H30" s="20">
        <f t="shared" si="10"/>
        <v>1275.4</v>
      </c>
      <c r="I30" s="20">
        <f t="shared" si="10"/>
        <v>2426.82</v>
      </c>
    </row>
    <row r="31" spans="1:9" ht="14.25">
      <c r="A31" s="35" t="s">
        <v>44</v>
      </c>
      <c r="B31" s="21">
        <f aca="true" t="shared" si="11" ref="B31:I31">+B32+B33</f>
        <v>4401.18</v>
      </c>
      <c r="C31" s="21">
        <f>+C32+C33</f>
        <v>3702.2200000000003</v>
      </c>
      <c r="D31" s="21">
        <f t="shared" si="11"/>
        <v>555.6500000000001</v>
      </c>
      <c r="E31" s="21">
        <f t="shared" si="11"/>
        <v>65.79</v>
      </c>
      <c r="F31" s="21">
        <f t="shared" si="11"/>
        <v>489.86</v>
      </c>
      <c r="G31" s="21">
        <f t="shared" si="11"/>
        <v>3702.2200000000003</v>
      </c>
      <c r="H31" s="21">
        <f t="shared" si="11"/>
        <v>1275.4</v>
      </c>
      <c r="I31" s="21">
        <f t="shared" si="11"/>
        <v>2426.82</v>
      </c>
    </row>
    <row r="32" spans="1:9" ht="15">
      <c r="A32" s="35" t="s">
        <v>42</v>
      </c>
      <c r="B32" s="21">
        <v>3995.77</v>
      </c>
      <c r="C32" s="21">
        <v>3416.88</v>
      </c>
      <c r="D32" s="32">
        <f aca="true" t="shared" si="12" ref="D32:D37">+E32+F32</f>
        <v>465.28000000000003</v>
      </c>
      <c r="E32" s="22">
        <v>65.79</v>
      </c>
      <c r="F32" s="12">
        <v>399.49</v>
      </c>
      <c r="G32" s="7">
        <f t="shared" si="3"/>
        <v>3416.88</v>
      </c>
      <c r="H32" s="21">
        <f>E32+'MACHETA PNS MAI'!H32</f>
        <v>1275.4</v>
      </c>
      <c r="I32" s="21">
        <f>F32+'MACHETA PNS MAI'!I32</f>
        <v>2141.48</v>
      </c>
    </row>
    <row r="33" spans="1:9" ht="15">
      <c r="A33" s="35" t="s">
        <v>43</v>
      </c>
      <c r="B33" s="21">
        <v>405.41</v>
      </c>
      <c r="C33" s="21">
        <v>285.34</v>
      </c>
      <c r="D33" s="32">
        <f t="shared" si="12"/>
        <v>90.37</v>
      </c>
      <c r="E33" s="22"/>
      <c r="F33" s="12">
        <v>90.37</v>
      </c>
      <c r="G33" s="7">
        <f t="shared" si="3"/>
        <v>285.34000000000003</v>
      </c>
      <c r="H33" s="21">
        <f>E33+'MACHETA PNS MAI'!H33</f>
        <v>0</v>
      </c>
      <c r="I33" s="20">
        <f>F33+'MACHETA PNS MAI'!I33</f>
        <v>285.34000000000003</v>
      </c>
    </row>
    <row r="34" spans="1:9" ht="26.25">
      <c r="A34" s="35" t="s">
        <v>32</v>
      </c>
      <c r="B34" s="21"/>
      <c r="C34" s="21"/>
      <c r="D34" s="32">
        <f t="shared" si="12"/>
        <v>0</v>
      </c>
      <c r="E34" s="22"/>
      <c r="F34" s="12"/>
      <c r="G34" s="7">
        <f t="shared" si="3"/>
        <v>0</v>
      </c>
      <c r="H34" s="22"/>
      <c r="I34" s="23"/>
    </row>
    <row r="35" spans="1:9" ht="26.25">
      <c r="A35" s="35" t="s">
        <v>33</v>
      </c>
      <c r="B35" s="21"/>
      <c r="C35" s="21"/>
      <c r="D35" s="32">
        <f t="shared" si="12"/>
        <v>0</v>
      </c>
      <c r="E35" s="22"/>
      <c r="F35" s="12"/>
      <c r="G35" s="7">
        <f t="shared" si="3"/>
        <v>0</v>
      </c>
      <c r="H35" s="22"/>
      <c r="I35" s="23"/>
    </row>
    <row r="36" spans="1:9" ht="29.25" customHeight="1">
      <c r="A36" s="35" t="s">
        <v>34</v>
      </c>
      <c r="B36" s="21"/>
      <c r="C36" s="21"/>
      <c r="D36" s="32">
        <f t="shared" si="12"/>
        <v>0</v>
      </c>
      <c r="E36" s="22"/>
      <c r="F36" s="12"/>
      <c r="G36" s="7">
        <f t="shared" si="3"/>
        <v>0</v>
      </c>
      <c r="H36" s="22"/>
      <c r="I36" s="23"/>
    </row>
    <row r="37" spans="1:9" ht="16.5" customHeight="1">
      <c r="A37" s="35" t="s">
        <v>35</v>
      </c>
      <c r="B37" s="21"/>
      <c r="C37" s="21"/>
      <c r="D37" s="32">
        <f t="shared" si="12"/>
        <v>0</v>
      </c>
      <c r="E37" s="22"/>
      <c r="F37" s="12"/>
      <c r="G37" s="7">
        <f t="shared" si="3"/>
        <v>0</v>
      </c>
      <c r="H37" s="22"/>
      <c r="I37" s="23"/>
    </row>
    <row r="38" spans="1:9" ht="15">
      <c r="A38" s="8" t="s">
        <v>25</v>
      </c>
      <c r="B38" s="32">
        <f>+B39+B40</f>
        <v>190.08</v>
      </c>
      <c r="C38" s="32">
        <f>+C39+C40</f>
        <v>174.05</v>
      </c>
      <c r="D38" s="7">
        <f t="shared" si="2"/>
        <v>51.58</v>
      </c>
      <c r="E38" s="32">
        <f>+E39+E40</f>
        <v>25.84</v>
      </c>
      <c r="F38" s="32">
        <f>+F39+F40</f>
        <v>25.74</v>
      </c>
      <c r="G38" s="7">
        <f t="shared" si="3"/>
        <v>174.05</v>
      </c>
      <c r="H38" s="32">
        <f>+H39+H40</f>
        <v>71.04</v>
      </c>
      <c r="I38" s="32">
        <f>+I39+I40</f>
        <v>103.00999999999999</v>
      </c>
    </row>
    <row r="39" spans="1:9" ht="15">
      <c r="A39" s="9" t="s">
        <v>4</v>
      </c>
      <c r="B39" s="21">
        <v>190.08</v>
      </c>
      <c r="C39" s="21">
        <v>174.05</v>
      </c>
      <c r="D39" s="7">
        <f t="shared" si="2"/>
        <v>51.58</v>
      </c>
      <c r="E39" s="22">
        <v>25.84</v>
      </c>
      <c r="F39" s="12">
        <v>25.74</v>
      </c>
      <c r="G39" s="7">
        <f t="shared" si="3"/>
        <v>174.05</v>
      </c>
      <c r="H39" s="21">
        <f>E39+'MACHETA PNS MAI'!H39</f>
        <v>71.04</v>
      </c>
      <c r="I39" s="20">
        <f>F39+'MACHETA PNS MAI'!I39</f>
        <v>103.00999999999999</v>
      </c>
    </row>
    <row r="40" spans="1:9" ht="15">
      <c r="A40" s="9" t="s">
        <v>5</v>
      </c>
      <c r="B40" s="21"/>
      <c r="C40" s="21"/>
      <c r="D40" s="7">
        <f t="shared" si="2"/>
        <v>0</v>
      </c>
      <c r="E40" s="22"/>
      <c r="F40" s="12"/>
      <c r="G40" s="7">
        <f t="shared" si="3"/>
        <v>0</v>
      </c>
      <c r="H40" s="22"/>
      <c r="I40" s="23"/>
    </row>
    <row r="41" spans="1:9" ht="15">
      <c r="A41" s="8" t="s">
        <v>23</v>
      </c>
      <c r="B41" s="21"/>
      <c r="C41" s="21"/>
      <c r="D41" s="7">
        <f t="shared" si="2"/>
        <v>0</v>
      </c>
      <c r="E41" s="22"/>
      <c r="F41" s="12"/>
      <c r="G41" s="7">
        <f t="shared" si="3"/>
        <v>0</v>
      </c>
      <c r="H41" s="22"/>
      <c r="I41" s="23"/>
    </row>
    <row r="42" spans="1:9" ht="15">
      <c r="A42" s="8" t="s">
        <v>24</v>
      </c>
      <c r="B42" s="21">
        <v>123.52</v>
      </c>
      <c r="C42" s="21">
        <v>123.52</v>
      </c>
      <c r="D42" s="7">
        <f t="shared" si="2"/>
        <v>33.62</v>
      </c>
      <c r="E42" s="22">
        <v>33.62</v>
      </c>
      <c r="F42" s="12"/>
      <c r="G42" s="7">
        <f t="shared" si="3"/>
        <v>123.52000000000001</v>
      </c>
      <c r="H42" s="21">
        <f>E42+'MACHETA PNS MAI'!H42</f>
        <v>123.52000000000001</v>
      </c>
      <c r="I42" s="23"/>
    </row>
    <row r="43" spans="1:9" ht="26.25">
      <c r="A43" s="31" t="s">
        <v>26</v>
      </c>
      <c r="B43" s="21">
        <v>283.44</v>
      </c>
      <c r="C43" s="21">
        <v>231.42</v>
      </c>
      <c r="D43" s="7">
        <f t="shared" si="2"/>
        <v>36.44</v>
      </c>
      <c r="E43" s="22"/>
      <c r="F43" s="12">
        <v>36.44</v>
      </c>
      <c r="G43" s="7">
        <f t="shared" si="3"/>
        <v>231.42</v>
      </c>
      <c r="H43" s="21">
        <f>E43+'MACHETA PNS MARTIE'!H43</f>
        <v>0</v>
      </c>
      <c r="I43" s="20">
        <f>F43+'MACHETA PNS MAI'!I43</f>
        <v>231.42</v>
      </c>
    </row>
    <row r="44" spans="1:9" ht="26.25">
      <c r="A44" s="8" t="s">
        <v>7</v>
      </c>
      <c r="B44" s="21"/>
      <c r="C44" s="21"/>
      <c r="D44" s="7">
        <f>+E44+F44</f>
        <v>0</v>
      </c>
      <c r="E44" s="22"/>
      <c r="F44" s="12"/>
      <c r="G44" s="7">
        <f t="shared" si="3"/>
        <v>0</v>
      </c>
      <c r="H44" s="22"/>
      <c r="I44" s="23"/>
    </row>
    <row r="45" spans="1:9" ht="15">
      <c r="A45" s="8" t="s">
        <v>8</v>
      </c>
      <c r="B45" s="21"/>
      <c r="C45" s="21"/>
      <c r="D45" s="7">
        <f t="shared" si="2"/>
        <v>0</v>
      </c>
      <c r="E45" s="22"/>
      <c r="F45" s="12"/>
      <c r="G45" s="7">
        <f t="shared" si="3"/>
        <v>0</v>
      </c>
      <c r="H45" s="22"/>
      <c r="I45" s="23"/>
    </row>
    <row r="46" spans="1:9" ht="15">
      <c r="A46" s="8" t="s">
        <v>9</v>
      </c>
      <c r="B46" s="21">
        <v>612.02</v>
      </c>
      <c r="C46" s="21">
        <v>612.02</v>
      </c>
      <c r="D46" s="7">
        <f t="shared" si="2"/>
        <v>182.92</v>
      </c>
      <c r="E46" s="22">
        <v>182.92</v>
      </c>
      <c r="F46" s="12"/>
      <c r="G46" s="7">
        <f t="shared" si="3"/>
        <v>612</v>
      </c>
      <c r="H46" s="21">
        <f>E46+'MACHETA PNS MAI'!H46</f>
        <v>612</v>
      </c>
      <c r="I46" s="20">
        <f>F46+'MACHETA PNS MAI'!I46</f>
        <v>0</v>
      </c>
    </row>
    <row r="47" spans="1:9" ht="25.5">
      <c r="A47" s="11" t="s">
        <v>17</v>
      </c>
      <c r="B47" s="25">
        <v>11478.09</v>
      </c>
      <c r="C47" s="25">
        <v>6259.41</v>
      </c>
      <c r="D47" s="7">
        <f t="shared" si="2"/>
        <v>1145.74</v>
      </c>
      <c r="E47" s="25">
        <v>85.81</v>
      </c>
      <c r="F47" s="25">
        <v>1059.93</v>
      </c>
      <c r="G47" s="7">
        <f t="shared" si="3"/>
        <v>6253.73</v>
      </c>
      <c r="H47" s="21">
        <f>E47+'MACHETA PNS MAI'!H47</f>
        <v>436.47999999999996</v>
      </c>
      <c r="I47" s="20">
        <f>F47+'MACHETA PNS MAI'!I47</f>
        <v>5817.25</v>
      </c>
    </row>
    <row r="48" spans="1:9" ht="15">
      <c r="A48" s="8" t="s">
        <v>10</v>
      </c>
      <c r="B48" s="20"/>
      <c r="C48" s="20"/>
      <c r="D48" s="7">
        <f t="shared" si="2"/>
        <v>0</v>
      </c>
      <c r="E48" s="20"/>
      <c r="F48" s="20"/>
      <c r="G48" s="7">
        <f t="shared" si="3"/>
        <v>0</v>
      </c>
      <c r="H48" s="20"/>
      <c r="I48" s="20"/>
    </row>
    <row r="49" spans="1:9" s="29" customFormat="1" ht="15">
      <c r="A49" s="27" t="s">
        <v>11</v>
      </c>
      <c r="B49" s="28">
        <f>+B7</f>
        <v>27549.65</v>
      </c>
      <c r="C49" s="28">
        <f aca="true" t="shared" si="13" ref="C49:I49">+C7</f>
        <v>19992.18</v>
      </c>
      <c r="D49" s="28">
        <f t="shared" si="13"/>
        <v>3547.6500000000005</v>
      </c>
      <c r="E49" s="28">
        <f t="shared" si="13"/>
        <v>393.97999999999996</v>
      </c>
      <c r="F49" s="28">
        <f t="shared" si="13"/>
        <v>3153.67</v>
      </c>
      <c r="G49" s="28">
        <f t="shared" si="13"/>
        <v>19986.47</v>
      </c>
      <c r="H49" s="28">
        <f t="shared" si="13"/>
        <v>2540.1200000000003</v>
      </c>
      <c r="I49" s="28">
        <f t="shared" si="13"/>
        <v>17446.35</v>
      </c>
    </row>
    <row r="50" spans="1:9" s="29" customFormat="1" ht="30" customHeight="1">
      <c r="A50" s="30" t="s">
        <v>45</v>
      </c>
      <c r="B50" s="28">
        <f>+B9+B26+B31+B39+B41+B42+B43+B45</f>
        <v>14260.150000000001</v>
      </c>
      <c r="C50" s="28">
        <f aca="true" t="shared" si="14" ref="C50:I50">+C9+C26+C31+C39+C41+C42+C43+C45</f>
        <v>12098.84</v>
      </c>
      <c r="D50" s="28">
        <f t="shared" si="14"/>
        <v>2050.94</v>
      </c>
      <c r="E50" s="28">
        <f t="shared" si="14"/>
        <v>125.25</v>
      </c>
      <c r="F50" s="28">
        <f t="shared" si="14"/>
        <v>1925.6900000000003</v>
      </c>
      <c r="G50" s="28">
        <f t="shared" si="14"/>
        <v>12098.84</v>
      </c>
      <c r="H50" s="28">
        <f t="shared" si="14"/>
        <v>1483.26</v>
      </c>
      <c r="I50" s="28">
        <f t="shared" si="14"/>
        <v>10615.58</v>
      </c>
    </row>
    <row r="51" spans="1:9" s="29" customFormat="1" ht="30">
      <c r="A51" s="30" t="s">
        <v>12</v>
      </c>
      <c r="B51" s="30">
        <f>+B10+B24+B27+B40+B44+B46+B48+B29+B35+B14+B17+B20+B23</f>
        <v>1811.41</v>
      </c>
      <c r="C51" s="30">
        <f aca="true" t="shared" si="15" ref="C51:I51">+C10+C24+C27+C40+C44+C46+C48+C29+C35+C14+C17+C20+C23</f>
        <v>1633.93</v>
      </c>
      <c r="D51" s="30">
        <f t="shared" si="15"/>
        <v>350.97</v>
      </c>
      <c r="E51" s="30">
        <f t="shared" si="15"/>
        <v>182.92</v>
      </c>
      <c r="F51" s="30">
        <f t="shared" si="15"/>
        <v>168.05</v>
      </c>
      <c r="G51" s="30">
        <f t="shared" si="15"/>
        <v>1633.9</v>
      </c>
      <c r="H51" s="30">
        <f t="shared" si="15"/>
        <v>620.38</v>
      </c>
      <c r="I51" s="30">
        <f t="shared" si="15"/>
        <v>1013.52</v>
      </c>
    </row>
    <row r="52" ht="12.75">
      <c r="A52" s="17" t="s">
        <v>13</v>
      </c>
    </row>
    <row r="53" spans="1:7" ht="12.75">
      <c r="A53" s="18" t="s">
        <v>15</v>
      </c>
      <c r="G53" s="18" t="s">
        <v>14</v>
      </c>
    </row>
    <row r="54" spans="1:7" ht="12.75">
      <c r="A54" s="13" t="s">
        <v>50</v>
      </c>
      <c r="G54" s="13" t="s">
        <v>49</v>
      </c>
    </row>
    <row r="55" ht="12.75">
      <c r="H55" s="19"/>
    </row>
  </sheetData>
  <sheetProtection/>
  <mergeCells count="7">
    <mergeCell ref="A1:I1"/>
    <mergeCell ref="A2:I2"/>
    <mergeCell ref="A4:A5"/>
    <mergeCell ref="B4:B5"/>
    <mergeCell ref="C4:C5"/>
    <mergeCell ref="D4:F4"/>
    <mergeCell ref="G4:I4"/>
  </mergeCells>
  <printOptions horizontalCentered="1" verticalCentered="1"/>
  <pageMargins left="0.1968503937007874" right="0.1968503937007874" top="0" bottom="0" header="0" footer="0"/>
  <pageSetup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I55"/>
  <sheetViews>
    <sheetView zoomScale="95" zoomScaleNormal="95" zoomScalePageLayoutView="0" workbookViewId="0" topLeftCell="A1">
      <pane xSplit="1" ySplit="6" topLeftCell="C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6" sqref="I26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38" t="s">
        <v>28</v>
      </c>
      <c r="B1" s="38"/>
      <c r="C1" s="38"/>
      <c r="D1" s="38"/>
      <c r="E1" s="38"/>
      <c r="F1" s="38"/>
      <c r="G1" s="38"/>
      <c r="H1" s="38"/>
      <c r="I1" s="38"/>
    </row>
    <row r="2" spans="1:9" ht="16.5">
      <c r="A2" s="39" t="s">
        <v>63</v>
      </c>
      <c r="B2" s="39"/>
      <c r="C2" s="39"/>
      <c r="D2" s="39"/>
      <c r="E2" s="39"/>
      <c r="F2" s="39"/>
      <c r="G2" s="39"/>
      <c r="H2" s="39"/>
      <c r="I2" s="39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0" t="s">
        <v>1</v>
      </c>
      <c r="B4" s="41" t="s">
        <v>39</v>
      </c>
      <c r="C4" s="41" t="s">
        <v>60</v>
      </c>
      <c r="D4" s="42" t="s">
        <v>61</v>
      </c>
      <c r="E4" s="43"/>
      <c r="F4" s="43"/>
      <c r="G4" s="42" t="s">
        <v>62</v>
      </c>
      <c r="H4" s="43"/>
      <c r="I4" s="43"/>
    </row>
    <row r="5" spans="1:9" ht="25.5">
      <c r="A5" s="40"/>
      <c r="B5" s="41"/>
      <c r="C5" s="41"/>
      <c r="D5" s="4" t="s">
        <v>16</v>
      </c>
      <c r="E5" s="4" t="s">
        <v>2</v>
      </c>
      <c r="F5" s="4" t="s">
        <v>3</v>
      </c>
      <c r="G5" s="4" t="s">
        <v>16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18</v>
      </c>
      <c r="E6" s="6">
        <v>3</v>
      </c>
      <c r="F6" s="6">
        <v>4</v>
      </c>
      <c r="G6" s="6" t="s">
        <v>19</v>
      </c>
      <c r="H6" s="6">
        <v>6</v>
      </c>
      <c r="I6" s="6">
        <v>7</v>
      </c>
    </row>
    <row r="7" spans="1:9" s="14" customFormat="1" ht="21" customHeight="1">
      <c r="A7" s="26" t="s">
        <v>20</v>
      </c>
      <c r="B7" s="10">
        <f>+B8+B11+B24+B25+B30+B38+B41+B42+B43+B44+B45+B46+B47+B48</f>
        <v>22808.93</v>
      </c>
      <c r="C7" s="10">
        <f aca="true" t="shared" si="0" ref="C7:I7">+C8+C11+C24+C25+C30+C38+C41+C42+C43+C44+C45+C46+C47+C48</f>
        <v>17546.839999999997</v>
      </c>
      <c r="D7" s="10">
        <f t="shared" si="0"/>
        <v>3505.1499999999996</v>
      </c>
      <c r="E7" s="10">
        <f t="shared" si="0"/>
        <v>378.16999999999996</v>
      </c>
      <c r="F7" s="10">
        <f t="shared" si="0"/>
        <v>3126.98</v>
      </c>
      <c r="G7" s="10">
        <f t="shared" si="0"/>
        <v>16438.82</v>
      </c>
      <c r="H7" s="10">
        <f t="shared" si="0"/>
        <v>2146.1400000000003</v>
      </c>
      <c r="I7" s="10">
        <f t="shared" si="0"/>
        <v>14292.68</v>
      </c>
    </row>
    <row r="8" spans="1:9" s="14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48">+E8+F8</f>
        <v>0</v>
      </c>
      <c r="E8" s="10">
        <f t="shared" si="1"/>
        <v>0</v>
      </c>
      <c r="F8" s="10">
        <f t="shared" si="1"/>
        <v>0</v>
      </c>
      <c r="G8" s="7">
        <f aca="true" t="shared" si="3" ref="G8:G48">+H8+I8</f>
        <v>0</v>
      </c>
      <c r="H8" s="10">
        <f t="shared" si="1"/>
        <v>0</v>
      </c>
      <c r="I8" s="10">
        <f t="shared" si="1"/>
        <v>0</v>
      </c>
    </row>
    <row r="9" spans="1:9" s="14" customFormat="1" ht="13.5" customHeight="1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</row>
    <row r="11" spans="1:9" s="14" customFormat="1" ht="24" customHeight="1">
      <c r="A11" s="8" t="s">
        <v>22</v>
      </c>
      <c r="B11" s="10">
        <f>+B12+B15+B18+B21</f>
        <v>0</v>
      </c>
      <c r="C11" s="10">
        <f aca="true" t="shared" si="4" ref="C11:I11">+C12+C15+C18+C21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</row>
    <row r="12" spans="1:9" s="14" customFormat="1" ht="15">
      <c r="A12" s="37" t="s">
        <v>36</v>
      </c>
      <c r="B12" s="10">
        <f>+B13+B14</f>
        <v>0</v>
      </c>
      <c r="C12" s="10">
        <f aca="true" t="shared" si="5" ref="C12:I12">+C13+C14</f>
        <v>0</v>
      </c>
      <c r="D12" s="10">
        <f t="shared" si="5"/>
        <v>0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</row>
    <row r="13" spans="1:9" s="14" customFormat="1" ht="15">
      <c r="A13" s="37" t="s">
        <v>37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</row>
    <row r="14" spans="1:9" s="14" customFormat="1" ht="15">
      <c r="A14" s="37" t="s">
        <v>38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</row>
    <row r="15" spans="1:9" s="14" customFormat="1" ht="25.5">
      <c r="A15" s="37" t="s">
        <v>46</v>
      </c>
      <c r="B15" s="10">
        <f>+B16+B17</f>
        <v>0</v>
      </c>
      <c r="C15" s="10">
        <f aca="true" t="shared" si="6" ref="C15:I15">+C16+C17</f>
        <v>0</v>
      </c>
      <c r="D15" s="10">
        <f t="shared" si="6"/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</row>
    <row r="16" spans="1:9" s="14" customFormat="1" ht="15">
      <c r="A16" s="37" t="s">
        <v>37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15">
      <c r="A17" s="37" t="s">
        <v>38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25.5" customHeight="1">
      <c r="A18" s="37" t="s">
        <v>47</v>
      </c>
      <c r="B18" s="10">
        <f>+B19+B20</f>
        <v>0</v>
      </c>
      <c r="C18" s="10">
        <f aca="true" t="shared" si="7" ref="C18:I18">+C19+C20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</row>
    <row r="19" spans="1:9" s="14" customFormat="1" ht="15">
      <c r="A19" s="37" t="s">
        <v>37</v>
      </c>
      <c r="B19" s="10"/>
      <c r="C19" s="10"/>
      <c r="D19" s="7">
        <f>+E19+F19</f>
        <v>0</v>
      </c>
      <c r="E19" s="10"/>
      <c r="F19" s="10"/>
      <c r="G19" s="7">
        <f>+H19+I19</f>
        <v>0</v>
      </c>
      <c r="H19" s="10"/>
      <c r="I19" s="10"/>
    </row>
    <row r="20" spans="1:9" s="14" customFormat="1" ht="15">
      <c r="A20" s="37" t="s">
        <v>38</v>
      </c>
      <c r="B20" s="10"/>
      <c r="C20" s="10"/>
      <c r="D20" s="7">
        <f>+E20+F20</f>
        <v>0</v>
      </c>
      <c r="E20" s="10"/>
      <c r="F20" s="10"/>
      <c r="G20" s="7">
        <f>+H20+I20</f>
        <v>0</v>
      </c>
      <c r="H20" s="10"/>
      <c r="I20" s="10"/>
    </row>
    <row r="21" spans="1:9" s="14" customFormat="1" ht="25.5">
      <c r="A21" s="37" t="s">
        <v>48</v>
      </c>
      <c r="B21" s="10">
        <f>+B22+B23</f>
        <v>0</v>
      </c>
      <c r="C21" s="10">
        <f aca="true" t="shared" si="8" ref="C21:I21">+C22+C23</f>
        <v>0</v>
      </c>
      <c r="D21" s="10">
        <f t="shared" si="8"/>
        <v>0</v>
      </c>
      <c r="E21" s="10">
        <f t="shared" si="8"/>
        <v>0</v>
      </c>
      <c r="F21" s="10">
        <f t="shared" si="8"/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</row>
    <row r="22" spans="1:9" s="14" customFormat="1" ht="15">
      <c r="A22" s="37" t="s">
        <v>37</v>
      </c>
      <c r="B22" s="10"/>
      <c r="C22" s="10"/>
      <c r="D22" s="7">
        <f>+E22+F22</f>
        <v>0</v>
      </c>
      <c r="E22" s="10"/>
      <c r="F22" s="10"/>
      <c r="G22" s="7">
        <f>+H22+I22</f>
        <v>0</v>
      </c>
      <c r="H22" s="10"/>
      <c r="I22" s="10"/>
    </row>
    <row r="23" spans="1:9" s="14" customFormat="1" ht="15">
      <c r="A23" s="37" t="s">
        <v>38</v>
      </c>
      <c r="B23" s="10"/>
      <c r="C23" s="10"/>
      <c r="D23" s="7">
        <f>+E23+F23</f>
        <v>0</v>
      </c>
      <c r="E23" s="10"/>
      <c r="F23" s="10"/>
      <c r="G23" s="7">
        <f>+H23+I23</f>
        <v>0</v>
      </c>
      <c r="H23" s="10"/>
      <c r="I23" s="10"/>
    </row>
    <row r="24" spans="1:9" s="14" customFormat="1" ht="15">
      <c r="A24" s="33" t="s">
        <v>21</v>
      </c>
      <c r="B24" s="10"/>
      <c r="C24" s="10"/>
      <c r="D24" s="7">
        <f t="shared" si="2"/>
        <v>0</v>
      </c>
      <c r="E24" s="10"/>
      <c r="F24" s="10"/>
      <c r="G24" s="7">
        <f t="shared" si="3"/>
        <v>0</v>
      </c>
      <c r="H24" s="10"/>
      <c r="I24" s="10"/>
    </row>
    <row r="25" spans="1:9" ht="15">
      <c r="A25" s="16" t="s">
        <v>27</v>
      </c>
      <c r="B25" s="24">
        <f>+B26+B27+B28+B29</f>
        <v>7347.83</v>
      </c>
      <c r="C25" s="24">
        <f aca="true" t="shared" si="9" ref="C25:I25">+C26+C27+C28+C29</f>
        <v>7347.83</v>
      </c>
      <c r="D25" s="24">
        <f t="shared" si="9"/>
        <v>1505.78</v>
      </c>
      <c r="E25" s="24">
        <f t="shared" si="9"/>
        <v>0</v>
      </c>
      <c r="F25" s="24">
        <f t="shared" si="9"/>
        <v>1505.78</v>
      </c>
      <c r="G25" s="24">
        <f t="shared" si="9"/>
        <v>7347.830000000001</v>
      </c>
      <c r="H25" s="24">
        <f t="shared" si="9"/>
        <v>21.68</v>
      </c>
      <c r="I25" s="24">
        <f t="shared" si="9"/>
        <v>7326.150000000001</v>
      </c>
    </row>
    <row r="26" spans="1:9" ht="15">
      <c r="A26" s="15" t="s">
        <v>4</v>
      </c>
      <c r="B26" s="20">
        <v>6493.98</v>
      </c>
      <c r="C26" s="20">
        <v>6493.98</v>
      </c>
      <c r="D26" s="7">
        <f t="shared" si="2"/>
        <v>1332.8</v>
      </c>
      <c r="E26" s="20">
        <v>0</v>
      </c>
      <c r="F26" s="20">
        <v>1332.8</v>
      </c>
      <c r="G26" s="7">
        <f t="shared" si="3"/>
        <v>6493.9800000000005</v>
      </c>
      <c r="H26" s="21">
        <f>E26+'MACHETA PNS APRILIE'!H26</f>
        <v>13.3</v>
      </c>
      <c r="I26" s="20">
        <f>F26+'MACHETA PNS APRILIE'!I26</f>
        <v>6480.68</v>
      </c>
    </row>
    <row r="27" spans="1:9" ht="15">
      <c r="A27" s="15" t="s">
        <v>5</v>
      </c>
      <c r="B27" s="20">
        <v>845.47</v>
      </c>
      <c r="C27" s="20">
        <v>845.47</v>
      </c>
      <c r="D27" s="7">
        <f t="shared" si="2"/>
        <v>172.98</v>
      </c>
      <c r="E27" s="20"/>
      <c r="F27" s="20">
        <v>172.98</v>
      </c>
      <c r="G27" s="7">
        <f t="shared" si="3"/>
        <v>845.47</v>
      </c>
      <c r="H27" s="21">
        <f>E27+'MACHETA PNS APRILIE'!H27</f>
        <v>0</v>
      </c>
      <c r="I27" s="20">
        <f>F27+'MACHETA PNS APRILIE'!I27</f>
        <v>845.47</v>
      </c>
    </row>
    <row r="28" spans="1:9" ht="26.25">
      <c r="A28" s="9" t="s">
        <v>6</v>
      </c>
      <c r="B28" s="20"/>
      <c r="C28" s="20"/>
      <c r="D28" s="7">
        <f t="shared" si="2"/>
        <v>0</v>
      </c>
      <c r="E28" s="20"/>
      <c r="F28" s="20"/>
      <c r="G28" s="7">
        <f t="shared" si="3"/>
        <v>0</v>
      </c>
      <c r="H28" s="20"/>
      <c r="I28" s="20"/>
    </row>
    <row r="29" spans="1:9" ht="15">
      <c r="A29" s="34" t="s">
        <v>29</v>
      </c>
      <c r="B29" s="20">
        <v>8.38</v>
      </c>
      <c r="C29" s="20">
        <v>8.38</v>
      </c>
      <c r="D29" s="7">
        <f t="shared" si="2"/>
        <v>0</v>
      </c>
      <c r="E29" s="20"/>
      <c r="F29" s="20"/>
      <c r="G29" s="7">
        <f t="shared" si="3"/>
        <v>8.38</v>
      </c>
      <c r="H29" s="21">
        <f>E29+'MACHETA PNS APRILIE'!H29</f>
        <v>8.38</v>
      </c>
      <c r="I29" s="20"/>
    </row>
    <row r="30" spans="1:9" ht="15">
      <c r="A30" s="36" t="s">
        <v>31</v>
      </c>
      <c r="B30" s="20">
        <f>+B31+B34+B35+B36+B37</f>
        <v>3146.5699999999997</v>
      </c>
      <c r="C30" s="20">
        <f aca="true" t="shared" si="10" ref="C30:I30">+C31+C34+C35+C36+C37</f>
        <v>3146.5699999999997</v>
      </c>
      <c r="D30" s="20">
        <f t="shared" si="10"/>
        <v>637.96</v>
      </c>
      <c r="E30" s="20">
        <f t="shared" si="10"/>
        <v>129.93</v>
      </c>
      <c r="F30" s="20">
        <f t="shared" si="10"/>
        <v>508.03000000000003</v>
      </c>
      <c r="G30" s="20">
        <f t="shared" si="10"/>
        <v>3146.57</v>
      </c>
      <c r="H30" s="20">
        <f t="shared" si="10"/>
        <v>1209.6100000000001</v>
      </c>
      <c r="I30" s="20">
        <f t="shared" si="10"/>
        <v>1936.96</v>
      </c>
    </row>
    <row r="31" spans="1:9" ht="14.25">
      <c r="A31" s="35" t="s">
        <v>44</v>
      </c>
      <c r="B31" s="21">
        <f aca="true" t="shared" si="11" ref="B31:I31">+B32+B33</f>
        <v>3146.5699999999997</v>
      </c>
      <c r="C31" s="21">
        <f>+C32+C33</f>
        <v>3146.5699999999997</v>
      </c>
      <c r="D31" s="21">
        <f t="shared" si="11"/>
        <v>637.96</v>
      </c>
      <c r="E31" s="21">
        <f t="shared" si="11"/>
        <v>129.93</v>
      </c>
      <c r="F31" s="21">
        <f t="shared" si="11"/>
        <v>508.03000000000003</v>
      </c>
      <c r="G31" s="21">
        <f t="shared" si="11"/>
        <v>3146.57</v>
      </c>
      <c r="H31" s="21">
        <f t="shared" si="11"/>
        <v>1209.6100000000001</v>
      </c>
      <c r="I31" s="21">
        <f t="shared" si="11"/>
        <v>1936.96</v>
      </c>
    </row>
    <row r="32" spans="1:9" ht="15">
      <c r="A32" s="35" t="s">
        <v>42</v>
      </c>
      <c r="B32" s="21">
        <v>2951.6</v>
      </c>
      <c r="C32" s="21">
        <v>2951.6</v>
      </c>
      <c r="D32" s="32">
        <f aca="true" t="shared" si="12" ref="D32:D37">+E32+F32</f>
        <v>547.59</v>
      </c>
      <c r="E32" s="22">
        <v>129.93</v>
      </c>
      <c r="F32" s="12">
        <v>417.66</v>
      </c>
      <c r="G32" s="7">
        <f t="shared" si="3"/>
        <v>2951.6000000000004</v>
      </c>
      <c r="H32" s="21">
        <f>E32+'MACHETA PNS APRILIE'!H32</f>
        <v>1209.6100000000001</v>
      </c>
      <c r="I32" s="20">
        <f>F32+'MACHETA PNS APRILIE'!I32</f>
        <v>1741.99</v>
      </c>
    </row>
    <row r="33" spans="1:9" ht="15">
      <c r="A33" s="35" t="s">
        <v>43</v>
      </c>
      <c r="B33" s="21">
        <v>194.97</v>
      </c>
      <c r="C33" s="21">
        <v>194.97</v>
      </c>
      <c r="D33" s="32">
        <f t="shared" si="12"/>
        <v>90.37</v>
      </c>
      <c r="E33" s="22"/>
      <c r="F33" s="12">
        <v>90.37</v>
      </c>
      <c r="G33" s="7">
        <f t="shared" si="3"/>
        <v>194.97</v>
      </c>
      <c r="H33" s="21">
        <f>E33+'MACHETA PNS APRILIE'!H33</f>
        <v>0</v>
      </c>
      <c r="I33" s="20">
        <f>F33+'MACHETA PNS APRILIE'!I33</f>
        <v>194.97</v>
      </c>
    </row>
    <row r="34" spans="1:9" ht="26.25">
      <c r="A34" s="35" t="s">
        <v>32</v>
      </c>
      <c r="B34" s="21"/>
      <c r="C34" s="21"/>
      <c r="D34" s="32">
        <f t="shared" si="12"/>
        <v>0</v>
      </c>
      <c r="E34" s="22"/>
      <c r="F34" s="12"/>
      <c r="G34" s="7">
        <f t="shared" si="3"/>
        <v>0</v>
      </c>
      <c r="H34" s="22"/>
      <c r="I34" s="23"/>
    </row>
    <row r="35" spans="1:9" ht="26.25">
      <c r="A35" s="35" t="s">
        <v>33</v>
      </c>
      <c r="B35" s="21"/>
      <c r="C35" s="21"/>
      <c r="D35" s="32">
        <f t="shared" si="12"/>
        <v>0</v>
      </c>
      <c r="E35" s="22"/>
      <c r="F35" s="12"/>
      <c r="G35" s="7">
        <f t="shared" si="3"/>
        <v>0</v>
      </c>
      <c r="H35" s="22"/>
      <c r="I35" s="23"/>
    </row>
    <row r="36" spans="1:9" ht="29.25" customHeight="1">
      <c r="A36" s="35" t="s">
        <v>34</v>
      </c>
      <c r="B36" s="21"/>
      <c r="C36" s="21"/>
      <c r="D36" s="32">
        <f t="shared" si="12"/>
        <v>0</v>
      </c>
      <c r="E36" s="22"/>
      <c r="F36" s="12"/>
      <c r="G36" s="7">
        <f t="shared" si="3"/>
        <v>0</v>
      </c>
      <c r="H36" s="22"/>
      <c r="I36" s="23"/>
    </row>
    <row r="37" spans="1:9" ht="16.5" customHeight="1">
      <c r="A37" s="35" t="s">
        <v>35</v>
      </c>
      <c r="B37" s="21"/>
      <c r="C37" s="21"/>
      <c r="D37" s="32">
        <f t="shared" si="12"/>
        <v>0</v>
      </c>
      <c r="E37" s="22"/>
      <c r="F37" s="12"/>
      <c r="G37" s="7">
        <f t="shared" si="3"/>
        <v>0</v>
      </c>
      <c r="H37" s="22"/>
      <c r="I37" s="23"/>
    </row>
    <row r="38" spans="1:9" ht="15">
      <c r="A38" s="8" t="s">
        <v>25</v>
      </c>
      <c r="B38" s="32">
        <f>+B39+B40</f>
        <v>122.47</v>
      </c>
      <c r="C38" s="32">
        <f>+C39+C40</f>
        <v>122.47</v>
      </c>
      <c r="D38" s="7">
        <f t="shared" si="2"/>
        <v>43.89</v>
      </c>
      <c r="E38" s="32">
        <f>+E39+E40</f>
        <v>26.55</v>
      </c>
      <c r="F38" s="32">
        <f>+F39+F40</f>
        <v>17.34</v>
      </c>
      <c r="G38" s="7">
        <f t="shared" si="3"/>
        <v>122.47</v>
      </c>
      <c r="H38" s="32">
        <f>+H39+H40</f>
        <v>45.2</v>
      </c>
      <c r="I38" s="32">
        <f>+I39+I40</f>
        <v>77.27</v>
      </c>
    </row>
    <row r="39" spans="1:9" ht="15">
      <c r="A39" s="9" t="s">
        <v>4</v>
      </c>
      <c r="B39" s="21">
        <v>122.47</v>
      </c>
      <c r="C39" s="21">
        <v>122.47</v>
      </c>
      <c r="D39" s="7">
        <f t="shared" si="2"/>
        <v>43.89</v>
      </c>
      <c r="E39" s="22">
        <v>26.55</v>
      </c>
      <c r="F39" s="12">
        <v>17.34</v>
      </c>
      <c r="G39" s="7">
        <f t="shared" si="3"/>
        <v>122.47</v>
      </c>
      <c r="H39" s="21">
        <f>E39+'MACHETA PNS APRILIE'!H39</f>
        <v>45.2</v>
      </c>
      <c r="I39" s="20">
        <f>F39+'MACHETA PNS APRILIE'!I39</f>
        <v>77.27</v>
      </c>
    </row>
    <row r="40" spans="1:9" ht="15">
      <c r="A40" s="9" t="s">
        <v>5</v>
      </c>
      <c r="B40" s="21"/>
      <c r="C40" s="21"/>
      <c r="D40" s="7">
        <f t="shared" si="2"/>
        <v>0</v>
      </c>
      <c r="E40" s="22"/>
      <c r="F40" s="12"/>
      <c r="G40" s="7">
        <f t="shared" si="3"/>
        <v>0</v>
      </c>
      <c r="H40" s="22"/>
      <c r="I40" s="23"/>
    </row>
    <row r="41" spans="1:9" ht="15">
      <c r="A41" s="8" t="s">
        <v>23</v>
      </c>
      <c r="B41" s="21"/>
      <c r="C41" s="21"/>
      <c r="D41" s="7">
        <f t="shared" si="2"/>
        <v>0</v>
      </c>
      <c r="E41" s="22"/>
      <c r="F41" s="12"/>
      <c r="G41" s="7">
        <f t="shared" si="3"/>
        <v>0</v>
      </c>
      <c r="H41" s="22"/>
      <c r="I41" s="23"/>
    </row>
    <row r="42" spans="1:9" ht="15">
      <c r="A42" s="8" t="s">
        <v>24</v>
      </c>
      <c r="B42" s="21">
        <v>89.9</v>
      </c>
      <c r="C42" s="21">
        <v>89.9</v>
      </c>
      <c r="D42" s="7">
        <f t="shared" si="2"/>
        <v>34.58</v>
      </c>
      <c r="E42" s="22">
        <v>34.58</v>
      </c>
      <c r="F42" s="12"/>
      <c r="G42" s="7">
        <f t="shared" si="3"/>
        <v>89.9</v>
      </c>
      <c r="H42" s="21">
        <f>E42+'MACHETA PNS APRILIE'!H42</f>
        <v>89.9</v>
      </c>
      <c r="I42" s="23"/>
    </row>
    <row r="43" spans="1:9" ht="26.25">
      <c r="A43" s="31" t="s">
        <v>26</v>
      </c>
      <c r="B43" s="21">
        <v>194.98</v>
      </c>
      <c r="C43" s="21">
        <v>194.98</v>
      </c>
      <c r="D43" s="7">
        <f t="shared" si="2"/>
        <v>41.91</v>
      </c>
      <c r="E43" s="22"/>
      <c r="F43" s="12">
        <v>41.91</v>
      </c>
      <c r="G43" s="7">
        <f t="shared" si="3"/>
        <v>194.98</v>
      </c>
      <c r="H43" s="21">
        <f>E43+'MACHETA PNS MARTIE'!H43</f>
        <v>0</v>
      </c>
      <c r="I43" s="20">
        <f>F43+'MACHETA PNS APRILIE'!I43</f>
        <v>194.98</v>
      </c>
    </row>
    <row r="44" spans="1:9" ht="26.25">
      <c r="A44" s="8" t="s">
        <v>7</v>
      </c>
      <c r="B44" s="21"/>
      <c r="C44" s="21"/>
      <c r="D44" s="7">
        <f>+E44+F44</f>
        <v>0</v>
      </c>
      <c r="E44" s="22"/>
      <c r="F44" s="12"/>
      <c r="G44" s="7">
        <f t="shared" si="3"/>
        <v>0</v>
      </c>
      <c r="H44" s="22"/>
      <c r="I44" s="23"/>
    </row>
    <row r="45" spans="1:9" ht="15">
      <c r="A45" s="8" t="s">
        <v>8</v>
      </c>
      <c r="B45" s="21"/>
      <c r="C45" s="21"/>
      <c r="D45" s="7">
        <f t="shared" si="2"/>
        <v>0</v>
      </c>
      <c r="E45" s="22"/>
      <c r="F45" s="12"/>
      <c r="G45" s="7">
        <f t="shared" si="3"/>
        <v>0</v>
      </c>
      <c r="H45" s="22"/>
      <c r="I45" s="23"/>
    </row>
    <row r="46" spans="1:9" ht="15">
      <c r="A46" s="8" t="s">
        <v>9</v>
      </c>
      <c r="B46" s="21">
        <v>429.09</v>
      </c>
      <c r="C46" s="21">
        <v>429.09</v>
      </c>
      <c r="D46" s="7">
        <f t="shared" si="2"/>
        <v>111.72</v>
      </c>
      <c r="E46" s="22">
        <v>111.72</v>
      </c>
      <c r="F46" s="12"/>
      <c r="G46" s="7">
        <f t="shared" si="3"/>
        <v>429.08000000000004</v>
      </c>
      <c r="H46" s="21">
        <f>E46+'MACHETA PNS APRILIE'!H46</f>
        <v>429.08000000000004</v>
      </c>
      <c r="I46" s="20">
        <f>F46+'MACHETA PNS MARTIE'!I46</f>
        <v>0</v>
      </c>
    </row>
    <row r="47" spans="1:9" ht="25.5">
      <c r="A47" s="11" t="s">
        <v>17</v>
      </c>
      <c r="B47" s="25">
        <v>11478.09</v>
      </c>
      <c r="C47" s="25">
        <v>6216</v>
      </c>
      <c r="D47" s="7">
        <f t="shared" si="2"/>
        <v>1129.3100000000002</v>
      </c>
      <c r="E47" s="25">
        <v>75.39</v>
      </c>
      <c r="F47" s="25">
        <v>1053.92</v>
      </c>
      <c r="G47" s="7">
        <f t="shared" si="3"/>
        <v>5107.99</v>
      </c>
      <c r="H47" s="21">
        <f>E47+'MACHETA PNS APRILIE'!H47</f>
        <v>350.66999999999996</v>
      </c>
      <c r="I47" s="20">
        <f>F47+'MACHETA PNS APRILIE'!I47</f>
        <v>4757.32</v>
      </c>
    </row>
    <row r="48" spans="1:9" ht="15">
      <c r="A48" s="8" t="s">
        <v>10</v>
      </c>
      <c r="B48" s="20"/>
      <c r="C48" s="20"/>
      <c r="D48" s="7">
        <f t="shared" si="2"/>
        <v>0</v>
      </c>
      <c r="E48" s="20"/>
      <c r="F48" s="20"/>
      <c r="G48" s="7">
        <f t="shared" si="3"/>
        <v>0</v>
      </c>
      <c r="H48" s="20"/>
      <c r="I48" s="20"/>
    </row>
    <row r="49" spans="1:9" s="29" customFormat="1" ht="15">
      <c r="A49" s="27" t="s">
        <v>11</v>
      </c>
      <c r="B49" s="28">
        <f>+B7</f>
        <v>22808.93</v>
      </c>
      <c r="C49" s="28">
        <f aca="true" t="shared" si="13" ref="C49:I49">+C7</f>
        <v>17546.839999999997</v>
      </c>
      <c r="D49" s="28">
        <f t="shared" si="13"/>
        <v>3505.1499999999996</v>
      </c>
      <c r="E49" s="28">
        <f t="shared" si="13"/>
        <v>378.16999999999996</v>
      </c>
      <c r="F49" s="28">
        <f t="shared" si="13"/>
        <v>3126.98</v>
      </c>
      <c r="G49" s="28">
        <f t="shared" si="13"/>
        <v>16438.82</v>
      </c>
      <c r="H49" s="28">
        <f t="shared" si="13"/>
        <v>2146.1400000000003</v>
      </c>
      <c r="I49" s="28">
        <f t="shared" si="13"/>
        <v>14292.68</v>
      </c>
    </row>
    <row r="50" spans="1:9" s="29" customFormat="1" ht="30" customHeight="1">
      <c r="A50" s="30" t="s">
        <v>45</v>
      </c>
      <c r="B50" s="28">
        <f>+B9+B26+B31+B39+B41+B42+B43+B45</f>
        <v>10047.899999999998</v>
      </c>
      <c r="C50" s="28">
        <f aca="true" t="shared" si="14" ref="C50:I50">+C9+C26+C31+C39+C41+C42+C43+C45</f>
        <v>10047.899999999998</v>
      </c>
      <c r="D50" s="28">
        <f t="shared" si="14"/>
        <v>2091.14</v>
      </c>
      <c r="E50" s="28">
        <f t="shared" si="14"/>
        <v>191.06</v>
      </c>
      <c r="F50" s="28">
        <f t="shared" si="14"/>
        <v>1900.08</v>
      </c>
      <c r="G50" s="28">
        <f t="shared" si="14"/>
        <v>10047.9</v>
      </c>
      <c r="H50" s="28">
        <f t="shared" si="14"/>
        <v>1358.0100000000002</v>
      </c>
      <c r="I50" s="28">
        <f t="shared" si="14"/>
        <v>8689.89</v>
      </c>
    </row>
    <row r="51" spans="1:9" s="29" customFormat="1" ht="30">
      <c r="A51" s="30" t="s">
        <v>12</v>
      </c>
      <c r="B51" s="30">
        <f>+B10+B24+B27+B40+B44+B46+B48+B29+B35+B14+B17+B20+B23</f>
        <v>1282.94</v>
      </c>
      <c r="C51" s="30">
        <f aca="true" t="shared" si="15" ref="C51:I51">+C10+C24+C27+C40+C44+C46+C48+C29+C35+C14+C17+C20+C23</f>
        <v>1282.94</v>
      </c>
      <c r="D51" s="30">
        <f t="shared" si="15"/>
        <v>284.7</v>
      </c>
      <c r="E51" s="30">
        <f t="shared" si="15"/>
        <v>111.72</v>
      </c>
      <c r="F51" s="30">
        <f t="shared" si="15"/>
        <v>172.98</v>
      </c>
      <c r="G51" s="30">
        <f t="shared" si="15"/>
        <v>1282.9300000000003</v>
      </c>
      <c r="H51" s="30">
        <f t="shared" si="15"/>
        <v>437.46000000000004</v>
      </c>
      <c r="I51" s="30">
        <f t="shared" si="15"/>
        <v>845.47</v>
      </c>
    </row>
    <row r="52" ht="12.75">
      <c r="A52" s="17" t="s">
        <v>13</v>
      </c>
    </row>
    <row r="53" spans="1:7" ht="12.75">
      <c r="A53" s="18" t="s">
        <v>15</v>
      </c>
      <c r="G53" s="18" t="s">
        <v>14</v>
      </c>
    </row>
    <row r="54" spans="1:7" ht="12.75">
      <c r="A54" s="13" t="s">
        <v>50</v>
      </c>
      <c r="G54" s="13" t="s">
        <v>49</v>
      </c>
    </row>
    <row r="55" ht="12.75">
      <c r="H55" s="19"/>
    </row>
  </sheetData>
  <sheetProtection/>
  <mergeCells count="7">
    <mergeCell ref="A1:I1"/>
    <mergeCell ref="A2:I2"/>
    <mergeCell ref="A4:A5"/>
    <mergeCell ref="B4:B5"/>
    <mergeCell ref="C4:C5"/>
    <mergeCell ref="D4:F4"/>
    <mergeCell ref="G4:I4"/>
  </mergeCells>
  <printOptions horizontalCentered="1" verticalCentered="1"/>
  <pageMargins left="0.1968503937007874" right="0.1968503937007874" top="0" bottom="0" header="0" footer="0"/>
  <pageSetup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I55"/>
  <sheetViews>
    <sheetView zoomScale="95" zoomScaleNormal="95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4" sqref="D4:F4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38" t="s">
        <v>28</v>
      </c>
      <c r="B1" s="38"/>
      <c r="C1" s="38"/>
      <c r="D1" s="38"/>
      <c r="E1" s="38"/>
      <c r="F1" s="38"/>
      <c r="G1" s="38"/>
      <c r="H1" s="38"/>
      <c r="I1" s="38"/>
    </row>
    <row r="2" spans="1:9" ht="16.5">
      <c r="A2" s="39" t="s">
        <v>57</v>
      </c>
      <c r="B2" s="39"/>
      <c r="C2" s="39"/>
      <c r="D2" s="39"/>
      <c r="E2" s="39"/>
      <c r="F2" s="39"/>
      <c r="G2" s="39"/>
      <c r="H2" s="39"/>
      <c r="I2" s="39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0" t="s">
        <v>1</v>
      </c>
      <c r="B4" s="41" t="s">
        <v>39</v>
      </c>
      <c r="C4" s="41" t="s">
        <v>60</v>
      </c>
      <c r="D4" s="42" t="s">
        <v>59</v>
      </c>
      <c r="E4" s="43"/>
      <c r="F4" s="43"/>
      <c r="G4" s="42" t="s">
        <v>58</v>
      </c>
      <c r="H4" s="43"/>
      <c r="I4" s="43"/>
    </row>
    <row r="5" spans="1:9" ht="25.5">
      <c r="A5" s="40"/>
      <c r="B5" s="41"/>
      <c r="C5" s="41"/>
      <c r="D5" s="4" t="s">
        <v>16</v>
      </c>
      <c r="E5" s="4" t="s">
        <v>2</v>
      </c>
      <c r="F5" s="4" t="s">
        <v>3</v>
      </c>
      <c r="G5" s="4" t="s">
        <v>16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18</v>
      </c>
      <c r="E6" s="6">
        <v>3</v>
      </c>
      <c r="F6" s="6">
        <v>4</v>
      </c>
      <c r="G6" s="6" t="s">
        <v>19</v>
      </c>
      <c r="H6" s="6">
        <v>6</v>
      </c>
      <c r="I6" s="6">
        <v>7</v>
      </c>
    </row>
    <row r="7" spans="1:9" s="14" customFormat="1" ht="21" customHeight="1">
      <c r="A7" s="26" t="s">
        <v>20</v>
      </c>
      <c r="B7" s="10">
        <f>+B8+B11+B24+B25+B30+B38+B41+B42+B43+B44+B45+B46+B47+B48</f>
        <v>20433.1</v>
      </c>
      <c r="C7" s="10">
        <f aca="true" t="shared" si="0" ref="C7:I7">+C8+C11+C24+C25+C30+C38+C41+C42+C43+C44+C45+C46+C47+C48</f>
        <v>15171.009999999998</v>
      </c>
      <c r="D7" s="10">
        <f t="shared" si="0"/>
        <v>3076.51</v>
      </c>
      <c r="E7" s="10">
        <f t="shared" si="0"/>
        <v>127.62</v>
      </c>
      <c r="F7" s="10">
        <f t="shared" si="0"/>
        <v>2948.8900000000003</v>
      </c>
      <c r="G7" s="10">
        <f t="shared" si="0"/>
        <v>12933.669999999998</v>
      </c>
      <c r="H7" s="10">
        <f t="shared" si="0"/>
        <v>1767.97</v>
      </c>
      <c r="I7" s="10">
        <f t="shared" si="0"/>
        <v>10779.25</v>
      </c>
    </row>
    <row r="8" spans="1:9" s="14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48">+E8+F8</f>
        <v>0</v>
      </c>
      <c r="E8" s="10">
        <f t="shared" si="1"/>
        <v>0</v>
      </c>
      <c r="F8" s="10">
        <f t="shared" si="1"/>
        <v>0</v>
      </c>
      <c r="G8" s="7">
        <f aca="true" t="shared" si="3" ref="G8:G48">+H8+I8</f>
        <v>0</v>
      </c>
      <c r="H8" s="10">
        <f t="shared" si="1"/>
        <v>0</v>
      </c>
      <c r="I8" s="10">
        <f t="shared" si="1"/>
        <v>0</v>
      </c>
    </row>
    <row r="9" spans="1:9" s="14" customFormat="1" ht="13.5" customHeight="1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</row>
    <row r="11" spans="1:9" s="14" customFormat="1" ht="24" customHeight="1">
      <c r="A11" s="8" t="s">
        <v>22</v>
      </c>
      <c r="B11" s="10">
        <f>+B12+B15+B18+B21</f>
        <v>0</v>
      </c>
      <c r="C11" s="10">
        <f aca="true" t="shared" si="4" ref="C11:I11">+C12+C15+C18+C21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</row>
    <row r="12" spans="1:9" s="14" customFormat="1" ht="15">
      <c r="A12" s="37" t="s">
        <v>36</v>
      </c>
      <c r="B12" s="10">
        <f>+B13+B14</f>
        <v>0</v>
      </c>
      <c r="C12" s="10">
        <f aca="true" t="shared" si="5" ref="C12:I12">+C13+C14</f>
        <v>0</v>
      </c>
      <c r="D12" s="10">
        <f t="shared" si="5"/>
        <v>0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</row>
    <row r="13" spans="1:9" s="14" customFormat="1" ht="15">
      <c r="A13" s="37" t="s">
        <v>37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</row>
    <row r="14" spans="1:9" s="14" customFormat="1" ht="15">
      <c r="A14" s="37" t="s">
        <v>38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</row>
    <row r="15" spans="1:9" s="14" customFormat="1" ht="25.5">
      <c r="A15" s="37" t="s">
        <v>46</v>
      </c>
      <c r="B15" s="10">
        <f>+B16+B17</f>
        <v>0</v>
      </c>
      <c r="C15" s="10">
        <f aca="true" t="shared" si="6" ref="C15:I15">+C16+C17</f>
        <v>0</v>
      </c>
      <c r="D15" s="10">
        <f t="shared" si="6"/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</row>
    <row r="16" spans="1:9" s="14" customFormat="1" ht="15">
      <c r="A16" s="37" t="s">
        <v>37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15">
      <c r="A17" s="37" t="s">
        <v>38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25.5" customHeight="1">
      <c r="A18" s="37" t="s">
        <v>47</v>
      </c>
      <c r="B18" s="10">
        <f>+B19+B20</f>
        <v>0</v>
      </c>
      <c r="C18" s="10">
        <f aca="true" t="shared" si="7" ref="C18:I18">+C19+C20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</row>
    <row r="19" spans="1:9" s="14" customFormat="1" ht="15">
      <c r="A19" s="37" t="s">
        <v>37</v>
      </c>
      <c r="B19" s="10"/>
      <c r="C19" s="10"/>
      <c r="D19" s="7">
        <f>+E19+F19</f>
        <v>0</v>
      </c>
      <c r="E19" s="10"/>
      <c r="F19" s="10"/>
      <c r="G19" s="7">
        <f>+H19+I19</f>
        <v>0</v>
      </c>
      <c r="H19" s="10"/>
      <c r="I19" s="10"/>
    </row>
    <row r="20" spans="1:9" s="14" customFormat="1" ht="15">
      <c r="A20" s="37" t="s">
        <v>38</v>
      </c>
      <c r="B20" s="10"/>
      <c r="C20" s="10"/>
      <c r="D20" s="7">
        <f>+E20+F20</f>
        <v>0</v>
      </c>
      <c r="E20" s="10"/>
      <c r="F20" s="10"/>
      <c r="G20" s="7">
        <f>+H20+I20</f>
        <v>0</v>
      </c>
      <c r="H20" s="10"/>
      <c r="I20" s="10"/>
    </row>
    <row r="21" spans="1:9" s="14" customFormat="1" ht="25.5">
      <c r="A21" s="37" t="s">
        <v>48</v>
      </c>
      <c r="B21" s="10">
        <f>+B22+B23</f>
        <v>0</v>
      </c>
      <c r="C21" s="10">
        <f aca="true" t="shared" si="8" ref="C21:I21">+C22+C23</f>
        <v>0</v>
      </c>
      <c r="D21" s="10">
        <f t="shared" si="8"/>
        <v>0</v>
      </c>
      <c r="E21" s="10">
        <f t="shared" si="8"/>
        <v>0</v>
      </c>
      <c r="F21" s="10">
        <f t="shared" si="8"/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</row>
    <row r="22" spans="1:9" s="14" customFormat="1" ht="15">
      <c r="A22" s="37" t="s">
        <v>37</v>
      </c>
      <c r="B22" s="10"/>
      <c r="C22" s="10"/>
      <c r="D22" s="7">
        <f>+E22+F22</f>
        <v>0</v>
      </c>
      <c r="E22" s="10"/>
      <c r="F22" s="10"/>
      <c r="G22" s="7">
        <f>+H22+I22</f>
        <v>0</v>
      </c>
      <c r="H22" s="10"/>
      <c r="I22" s="10"/>
    </row>
    <row r="23" spans="1:9" s="14" customFormat="1" ht="15">
      <c r="A23" s="37" t="s">
        <v>38</v>
      </c>
      <c r="B23" s="10"/>
      <c r="C23" s="10"/>
      <c r="D23" s="7">
        <f>+E23+F23</f>
        <v>0</v>
      </c>
      <c r="E23" s="10"/>
      <c r="F23" s="10"/>
      <c r="G23" s="7">
        <f>+H23+I23</f>
        <v>0</v>
      </c>
      <c r="H23" s="10"/>
      <c r="I23" s="10"/>
    </row>
    <row r="24" spans="1:9" s="14" customFormat="1" ht="15">
      <c r="A24" s="33" t="s">
        <v>21</v>
      </c>
      <c r="B24" s="10"/>
      <c r="C24" s="10"/>
      <c r="D24" s="7">
        <f t="shared" si="2"/>
        <v>0</v>
      </c>
      <c r="E24" s="10"/>
      <c r="F24" s="10"/>
      <c r="G24" s="7">
        <f t="shared" si="3"/>
        <v>0</v>
      </c>
      <c r="H24" s="10"/>
      <c r="I24" s="10"/>
    </row>
    <row r="25" spans="1:9" ht="15">
      <c r="A25" s="16" t="s">
        <v>27</v>
      </c>
      <c r="B25" s="24">
        <f>+B26+B27+B28+B29</f>
        <v>5842.05</v>
      </c>
      <c r="C25" s="24">
        <f aca="true" t="shared" si="9" ref="C25:I25">+C26+C27+C28+C29</f>
        <v>5842.05</v>
      </c>
      <c r="D25" s="24">
        <f t="shared" si="9"/>
        <v>1472.69</v>
      </c>
      <c r="E25" s="24">
        <f t="shared" si="9"/>
        <v>0</v>
      </c>
      <c r="F25" s="24">
        <f t="shared" si="9"/>
        <v>1472.69</v>
      </c>
      <c r="G25" s="24">
        <f t="shared" si="9"/>
        <v>5842.05</v>
      </c>
      <c r="H25" s="24">
        <f t="shared" si="9"/>
        <v>21.68</v>
      </c>
      <c r="I25" s="24">
        <f t="shared" si="9"/>
        <v>5820.37</v>
      </c>
    </row>
    <row r="26" spans="1:9" ht="15">
      <c r="A26" s="15" t="s">
        <v>4</v>
      </c>
      <c r="B26" s="20">
        <v>5161.18</v>
      </c>
      <c r="C26" s="20">
        <v>5161.18</v>
      </c>
      <c r="D26" s="7">
        <f t="shared" si="2"/>
        <v>1300.01</v>
      </c>
      <c r="E26" s="20">
        <v>0</v>
      </c>
      <c r="F26" s="20">
        <v>1300.01</v>
      </c>
      <c r="G26" s="7">
        <f t="shared" si="3"/>
        <v>5161.18</v>
      </c>
      <c r="H26" s="21">
        <f>E26+'MACHETA PNS MARTIE'!H26</f>
        <v>13.3</v>
      </c>
      <c r="I26" s="20">
        <f>F26+'MACHETA PNS MARTIE'!I26</f>
        <v>5147.88</v>
      </c>
    </row>
    <row r="27" spans="1:9" ht="15">
      <c r="A27" s="15" t="s">
        <v>5</v>
      </c>
      <c r="B27" s="20">
        <v>672.49</v>
      </c>
      <c r="C27" s="20">
        <v>672.49</v>
      </c>
      <c r="D27" s="7">
        <f t="shared" si="2"/>
        <v>172.68</v>
      </c>
      <c r="E27" s="20"/>
      <c r="F27" s="20">
        <v>172.68</v>
      </c>
      <c r="G27" s="7">
        <f t="shared" si="3"/>
        <v>672.49</v>
      </c>
      <c r="H27" s="21">
        <f>E27+'MACHETA PNS MARTIE'!H27</f>
        <v>0</v>
      </c>
      <c r="I27" s="20">
        <f>F27+'MACHETA PNS MARTIE'!I27</f>
        <v>672.49</v>
      </c>
    </row>
    <row r="28" spans="1:9" ht="26.25">
      <c r="A28" s="9" t="s">
        <v>6</v>
      </c>
      <c r="B28" s="20"/>
      <c r="C28" s="20"/>
      <c r="D28" s="7">
        <f t="shared" si="2"/>
        <v>0</v>
      </c>
      <c r="E28" s="20"/>
      <c r="F28" s="20"/>
      <c r="G28" s="7">
        <f t="shared" si="3"/>
        <v>0</v>
      </c>
      <c r="H28" s="20"/>
      <c r="I28" s="20"/>
    </row>
    <row r="29" spans="1:9" ht="15">
      <c r="A29" s="34" t="s">
        <v>29</v>
      </c>
      <c r="B29" s="20">
        <v>8.38</v>
      </c>
      <c r="C29" s="20">
        <v>8.38</v>
      </c>
      <c r="D29" s="7">
        <f t="shared" si="2"/>
        <v>0</v>
      </c>
      <c r="E29" s="20"/>
      <c r="F29" s="20"/>
      <c r="G29" s="7">
        <f t="shared" si="3"/>
        <v>8.38</v>
      </c>
      <c r="H29" s="21">
        <f>E29+'MACHETA PNS MARTIE'!H29</f>
        <v>8.38</v>
      </c>
      <c r="I29" s="20"/>
    </row>
    <row r="30" spans="1:9" ht="15">
      <c r="A30" s="36" t="s">
        <v>31</v>
      </c>
      <c r="B30" s="20">
        <f>+B31+B34+B35+B36+B37</f>
        <v>2508.61</v>
      </c>
      <c r="C30" s="20">
        <f aca="true" t="shared" si="10" ref="C30:I30">+C31+C34+C35+C36+C37</f>
        <v>2508.61</v>
      </c>
      <c r="D30" s="20">
        <f t="shared" si="10"/>
        <v>380.45</v>
      </c>
      <c r="E30" s="20">
        <f t="shared" si="10"/>
        <v>0</v>
      </c>
      <c r="F30" s="20">
        <f t="shared" si="10"/>
        <v>380.45</v>
      </c>
      <c r="G30" s="20">
        <f t="shared" si="10"/>
        <v>2508.61</v>
      </c>
      <c r="H30" s="20">
        <f t="shared" si="10"/>
        <v>1079.68</v>
      </c>
      <c r="I30" s="20">
        <f t="shared" si="10"/>
        <v>1042.48</v>
      </c>
    </row>
    <row r="31" spans="1:9" ht="15">
      <c r="A31" s="35" t="s">
        <v>44</v>
      </c>
      <c r="B31" s="21">
        <f aca="true" t="shared" si="11" ref="B31:G31">+B32+B33</f>
        <v>2508.61</v>
      </c>
      <c r="C31" s="21">
        <f t="shared" si="11"/>
        <v>2508.61</v>
      </c>
      <c r="D31" s="21">
        <f t="shared" si="11"/>
        <v>380.45</v>
      </c>
      <c r="E31" s="21">
        <f t="shared" si="11"/>
        <v>0</v>
      </c>
      <c r="F31" s="21">
        <f t="shared" si="11"/>
        <v>380.45</v>
      </c>
      <c r="G31" s="32">
        <f t="shared" si="11"/>
        <v>2508.61</v>
      </c>
      <c r="H31" s="21">
        <f>E31+'MACHETA PNS FEBRUARIE'!H31</f>
        <v>1079.68</v>
      </c>
      <c r="I31" s="20">
        <f>F31+'MACHETA PNS FEBRUARIE'!I31</f>
        <v>1042.48</v>
      </c>
    </row>
    <row r="32" spans="1:9" ht="15">
      <c r="A32" s="35" t="s">
        <v>42</v>
      </c>
      <c r="B32" s="21">
        <v>2404.01</v>
      </c>
      <c r="C32" s="21">
        <v>2404.01</v>
      </c>
      <c r="D32" s="32">
        <f aca="true" t="shared" si="12" ref="D32:D37">+E32+F32</f>
        <v>305.56</v>
      </c>
      <c r="E32" s="22"/>
      <c r="F32" s="12">
        <v>305.56</v>
      </c>
      <c r="G32" s="7">
        <f t="shared" si="3"/>
        <v>2404.01</v>
      </c>
      <c r="H32" s="21">
        <f>E32+'MACHETA PNS MARTIE'!H32</f>
        <v>1079.68</v>
      </c>
      <c r="I32" s="20">
        <f>F32+'MACHETA PNS MARTIE'!I32</f>
        <v>1324.33</v>
      </c>
    </row>
    <row r="33" spans="1:9" ht="15">
      <c r="A33" s="35" t="s">
        <v>43</v>
      </c>
      <c r="B33" s="21">
        <v>104.6</v>
      </c>
      <c r="C33" s="21">
        <v>104.6</v>
      </c>
      <c r="D33" s="32">
        <f t="shared" si="12"/>
        <v>74.89</v>
      </c>
      <c r="E33" s="22"/>
      <c r="F33" s="12">
        <v>74.89</v>
      </c>
      <c r="G33" s="7">
        <f t="shared" si="3"/>
        <v>104.6</v>
      </c>
      <c r="H33" s="21">
        <f>E33+'MACHETA PNS MARTIE'!H33</f>
        <v>0</v>
      </c>
      <c r="I33" s="20">
        <f>F33+'MACHETA PNS MARTIE'!I33</f>
        <v>104.6</v>
      </c>
    </row>
    <row r="34" spans="1:9" ht="26.25">
      <c r="A34" s="35" t="s">
        <v>32</v>
      </c>
      <c r="B34" s="21"/>
      <c r="C34" s="21"/>
      <c r="D34" s="32">
        <f t="shared" si="12"/>
        <v>0</v>
      </c>
      <c r="E34" s="22"/>
      <c r="F34" s="12"/>
      <c r="G34" s="7">
        <f t="shared" si="3"/>
        <v>0</v>
      </c>
      <c r="H34" s="22"/>
      <c r="I34" s="23"/>
    </row>
    <row r="35" spans="1:9" ht="26.25">
      <c r="A35" s="35" t="s">
        <v>33</v>
      </c>
      <c r="B35" s="21"/>
      <c r="C35" s="21"/>
      <c r="D35" s="32">
        <f t="shared" si="12"/>
        <v>0</v>
      </c>
      <c r="E35" s="22"/>
      <c r="F35" s="12"/>
      <c r="G35" s="7">
        <f t="shared" si="3"/>
        <v>0</v>
      </c>
      <c r="H35" s="22"/>
      <c r="I35" s="23"/>
    </row>
    <row r="36" spans="1:9" ht="29.25" customHeight="1">
      <c r="A36" s="35" t="s">
        <v>34</v>
      </c>
      <c r="B36" s="21"/>
      <c r="C36" s="21"/>
      <c r="D36" s="32">
        <f t="shared" si="12"/>
        <v>0</v>
      </c>
      <c r="E36" s="22"/>
      <c r="F36" s="12"/>
      <c r="G36" s="7">
        <f t="shared" si="3"/>
        <v>0</v>
      </c>
      <c r="H36" s="22"/>
      <c r="I36" s="23"/>
    </row>
    <row r="37" spans="1:9" ht="16.5" customHeight="1">
      <c r="A37" s="35" t="s">
        <v>35</v>
      </c>
      <c r="B37" s="21"/>
      <c r="C37" s="21"/>
      <c r="D37" s="32">
        <f t="shared" si="12"/>
        <v>0</v>
      </c>
      <c r="E37" s="22"/>
      <c r="F37" s="12"/>
      <c r="G37" s="7">
        <f t="shared" si="3"/>
        <v>0</v>
      </c>
      <c r="H37" s="22"/>
      <c r="I37" s="23"/>
    </row>
    <row r="38" spans="1:9" ht="15">
      <c r="A38" s="8" t="s">
        <v>25</v>
      </c>
      <c r="B38" s="32">
        <f>+B39+B40</f>
        <v>78.58</v>
      </c>
      <c r="C38" s="32">
        <f>+C39+C40</f>
        <v>78.58</v>
      </c>
      <c r="D38" s="7">
        <f t="shared" si="2"/>
        <v>20.9</v>
      </c>
      <c r="E38" s="32">
        <f>+E39+E40</f>
        <v>0</v>
      </c>
      <c r="F38" s="32">
        <f>+F39+F40</f>
        <v>20.9</v>
      </c>
      <c r="G38" s="7">
        <f t="shared" si="3"/>
        <v>78.58</v>
      </c>
      <c r="H38" s="32">
        <f>+H39+H40</f>
        <v>18.65</v>
      </c>
      <c r="I38" s="32">
        <f>+I39+I40</f>
        <v>59.93</v>
      </c>
    </row>
    <row r="39" spans="1:9" ht="15">
      <c r="A39" s="9" t="s">
        <v>4</v>
      </c>
      <c r="B39" s="21">
        <v>78.58</v>
      </c>
      <c r="C39" s="21">
        <v>78.58</v>
      </c>
      <c r="D39" s="7">
        <f t="shared" si="2"/>
        <v>20.9</v>
      </c>
      <c r="E39" s="22"/>
      <c r="F39" s="12">
        <v>20.9</v>
      </c>
      <c r="G39" s="7">
        <f t="shared" si="3"/>
        <v>78.58</v>
      </c>
      <c r="H39" s="21">
        <f>E39+'MACHETA PNS MARTIE'!H39</f>
        <v>18.65</v>
      </c>
      <c r="I39" s="20">
        <f>F39+'MACHETA PNS MARTIE'!I39</f>
        <v>59.93</v>
      </c>
    </row>
    <row r="40" spans="1:9" ht="15">
      <c r="A40" s="9" t="s">
        <v>5</v>
      </c>
      <c r="B40" s="21"/>
      <c r="C40" s="21"/>
      <c r="D40" s="7">
        <f t="shared" si="2"/>
        <v>0</v>
      </c>
      <c r="E40" s="22"/>
      <c r="F40" s="12"/>
      <c r="G40" s="7">
        <f t="shared" si="3"/>
        <v>0</v>
      </c>
      <c r="H40" s="22"/>
      <c r="I40" s="23"/>
    </row>
    <row r="41" spans="1:9" ht="15">
      <c r="A41" s="8" t="s">
        <v>23</v>
      </c>
      <c r="B41" s="21"/>
      <c r="C41" s="21"/>
      <c r="D41" s="7">
        <f t="shared" si="2"/>
        <v>0</v>
      </c>
      <c r="E41" s="22"/>
      <c r="F41" s="12"/>
      <c r="G41" s="7">
        <f t="shared" si="3"/>
        <v>0</v>
      </c>
      <c r="H41" s="22"/>
      <c r="I41" s="23"/>
    </row>
    <row r="42" spans="1:9" ht="15">
      <c r="A42" s="8" t="s">
        <v>24</v>
      </c>
      <c r="B42" s="21">
        <v>55.32</v>
      </c>
      <c r="C42" s="21">
        <v>55.32</v>
      </c>
      <c r="D42" s="7">
        <f t="shared" si="2"/>
        <v>0</v>
      </c>
      <c r="E42" s="22"/>
      <c r="F42" s="12"/>
      <c r="G42" s="7">
        <f t="shared" si="3"/>
        <v>55.32</v>
      </c>
      <c r="H42" s="21">
        <f>E42+'MACHETA PNS MARTIE'!H42</f>
        <v>55.32</v>
      </c>
      <c r="I42" s="23"/>
    </row>
    <row r="43" spans="1:9" ht="26.25">
      <c r="A43" s="31" t="s">
        <v>26</v>
      </c>
      <c r="B43" s="21">
        <v>153.07</v>
      </c>
      <c r="C43" s="21">
        <v>153.07</v>
      </c>
      <c r="D43" s="7">
        <f t="shared" si="2"/>
        <v>39.3</v>
      </c>
      <c r="E43" s="22"/>
      <c r="F43" s="12">
        <v>39.3</v>
      </c>
      <c r="G43" s="7">
        <f t="shared" si="3"/>
        <v>153.07</v>
      </c>
      <c r="H43" s="21">
        <f>E43+'MACHETA PNS MARTIE'!H43</f>
        <v>0</v>
      </c>
      <c r="I43" s="20">
        <f>F43+'MACHETA PNS MARTIE'!I43</f>
        <v>153.07</v>
      </c>
    </row>
    <row r="44" spans="1:9" ht="26.25">
      <c r="A44" s="8" t="s">
        <v>7</v>
      </c>
      <c r="B44" s="21"/>
      <c r="C44" s="21"/>
      <c r="D44" s="7">
        <f>+E44+F44</f>
        <v>0</v>
      </c>
      <c r="E44" s="22"/>
      <c r="F44" s="12"/>
      <c r="G44" s="7">
        <f t="shared" si="3"/>
        <v>0</v>
      </c>
      <c r="H44" s="22"/>
      <c r="I44" s="23"/>
    </row>
    <row r="45" spans="1:9" ht="15">
      <c r="A45" s="8" t="s">
        <v>8</v>
      </c>
      <c r="B45" s="21"/>
      <c r="C45" s="21"/>
      <c r="D45" s="7">
        <f t="shared" si="2"/>
        <v>0</v>
      </c>
      <c r="E45" s="22"/>
      <c r="F45" s="12"/>
      <c r="G45" s="7">
        <f t="shared" si="3"/>
        <v>0</v>
      </c>
      <c r="H45" s="22"/>
      <c r="I45" s="23"/>
    </row>
    <row r="46" spans="1:9" ht="15">
      <c r="A46" s="8" t="s">
        <v>9</v>
      </c>
      <c r="B46" s="21">
        <v>317.38</v>
      </c>
      <c r="C46" s="21">
        <v>317.38</v>
      </c>
      <c r="D46" s="7">
        <f t="shared" si="2"/>
        <v>47.49</v>
      </c>
      <c r="E46" s="22">
        <v>47.49</v>
      </c>
      <c r="F46" s="12"/>
      <c r="G46" s="7">
        <f t="shared" si="3"/>
        <v>317.36</v>
      </c>
      <c r="H46" s="21">
        <f>E46+'MACHETA PNS MARTIE'!H46</f>
        <v>317.36</v>
      </c>
      <c r="I46" s="20">
        <f>F46+'MACHETA PNS MARTIE'!I46</f>
        <v>0</v>
      </c>
    </row>
    <row r="47" spans="1:9" ht="25.5">
      <c r="A47" s="11" t="s">
        <v>17</v>
      </c>
      <c r="B47" s="25">
        <v>11478.09</v>
      </c>
      <c r="C47" s="25">
        <v>6216</v>
      </c>
      <c r="D47" s="7">
        <f t="shared" si="2"/>
        <v>1115.6799999999998</v>
      </c>
      <c r="E47" s="25">
        <v>80.13</v>
      </c>
      <c r="F47" s="25">
        <v>1035.55</v>
      </c>
      <c r="G47" s="7">
        <f t="shared" si="3"/>
        <v>3978.6799999999994</v>
      </c>
      <c r="H47" s="21">
        <f>E47+'MACHETA PNS MARTIE'!H47</f>
        <v>275.28</v>
      </c>
      <c r="I47" s="20">
        <f>F47+'MACHETA PNS MARTIE'!I47</f>
        <v>3703.3999999999996</v>
      </c>
    </row>
    <row r="48" spans="1:9" ht="15">
      <c r="A48" s="8" t="s">
        <v>10</v>
      </c>
      <c r="B48" s="20"/>
      <c r="C48" s="20"/>
      <c r="D48" s="7">
        <f t="shared" si="2"/>
        <v>0</v>
      </c>
      <c r="E48" s="20"/>
      <c r="F48" s="20"/>
      <c r="G48" s="7">
        <f t="shared" si="3"/>
        <v>0</v>
      </c>
      <c r="H48" s="20"/>
      <c r="I48" s="20"/>
    </row>
    <row r="49" spans="1:9" s="29" customFormat="1" ht="15">
      <c r="A49" s="27" t="s">
        <v>11</v>
      </c>
      <c r="B49" s="28">
        <f>+B7</f>
        <v>20433.1</v>
      </c>
      <c r="C49" s="28">
        <f aca="true" t="shared" si="13" ref="C49:I49">+C7</f>
        <v>15171.009999999998</v>
      </c>
      <c r="D49" s="28">
        <f t="shared" si="13"/>
        <v>3076.51</v>
      </c>
      <c r="E49" s="28">
        <f t="shared" si="13"/>
        <v>127.62</v>
      </c>
      <c r="F49" s="28">
        <f t="shared" si="13"/>
        <v>2948.8900000000003</v>
      </c>
      <c r="G49" s="28">
        <f t="shared" si="13"/>
        <v>12933.669999999998</v>
      </c>
      <c r="H49" s="28">
        <f t="shared" si="13"/>
        <v>1767.97</v>
      </c>
      <c r="I49" s="28">
        <f t="shared" si="13"/>
        <v>10779.25</v>
      </c>
    </row>
    <row r="50" spans="1:9" s="29" customFormat="1" ht="30" customHeight="1">
      <c r="A50" s="30" t="s">
        <v>45</v>
      </c>
      <c r="B50" s="28">
        <f>+B9+B26+B31+B39+B41+B42+B43+B45</f>
        <v>7956.76</v>
      </c>
      <c r="C50" s="28">
        <f aca="true" t="shared" si="14" ref="C50:I50">+C9+C26+C31+C39+C41+C42+C43+C45</f>
        <v>7956.76</v>
      </c>
      <c r="D50" s="28">
        <f t="shared" si="14"/>
        <v>1740.66</v>
      </c>
      <c r="E50" s="28">
        <f t="shared" si="14"/>
        <v>0</v>
      </c>
      <c r="F50" s="28">
        <f t="shared" si="14"/>
        <v>1740.66</v>
      </c>
      <c r="G50" s="28">
        <f t="shared" si="14"/>
        <v>7956.76</v>
      </c>
      <c r="H50" s="28">
        <f t="shared" si="14"/>
        <v>1166.95</v>
      </c>
      <c r="I50" s="28">
        <f t="shared" si="14"/>
        <v>6403.360000000001</v>
      </c>
    </row>
    <row r="51" spans="1:9" s="29" customFormat="1" ht="30">
      <c r="A51" s="30" t="s">
        <v>12</v>
      </c>
      <c r="B51" s="30">
        <f>+B10+B24+B27+B40+B44+B46+B48+B29+B35+B14+B17+B20+B23</f>
        <v>998.25</v>
      </c>
      <c r="C51" s="30">
        <f aca="true" t="shared" si="15" ref="C51:I51">+C10+C24+C27+C40+C44+C46+C48+C29+C35+C14+C17+C20+C23</f>
        <v>998.25</v>
      </c>
      <c r="D51" s="30">
        <f t="shared" si="15"/>
        <v>220.17000000000002</v>
      </c>
      <c r="E51" s="30">
        <f t="shared" si="15"/>
        <v>47.49</v>
      </c>
      <c r="F51" s="30">
        <f t="shared" si="15"/>
        <v>172.68</v>
      </c>
      <c r="G51" s="30">
        <f t="shared" si="15"/>
        <v>998.23</v>
      </c>
      <c r="H51" s="30">
        <f t="shared" si="15"/>
        <v>325.74</v>
      </c>
      <c r="I51" s="30">
        <f t="shared" si="15"/>
        <v>672.49</v>
      </c>
    </row>
    <row r="52" ht="12.75">
      <c r="A52" s="17" t="s">
        <v>13</v>
      </c>
    </row>
    <row r="53" spans="1:7" ht="12.75">
      <c r="A53" s="18" t="s">
        <v>15</v>
      </c>
      <c r="G53" s="18" t="s">
        <v>14</v>
      </c>
    </row>
    <row r="54" spans="1:7" ht="12.75">
      <c r="A54" s="13" t="s">
        <v>50</v>
      </c>
      <c r="G54" s="13" t="s">
        <v>49</v>
      </c>
    </row>
    <row r="55" ht="12.75">
      <c r="H55" s="19"/>
    </row>
  </sheetData>
  <sheetProtection/>
  <mergeCells count="7">
    <mergeCell ref="A1:I1"/>
    <mergeCell ref="A2:I2"/>
    <mergeCell ref="A4:A5"/>
    <mergeCell ref="B4:B5"/>
    <mergeCell ref="C4:C5"/>
    <mergeCell ref="D4:F4"/>
    <mergeCell ref="G4:I4"/>
  </mergeCells>
  <printOptions horizontalCentered="1" verticalCentered="1"/>
  <pageMargins left="0.1968503937007874" right="0.1968503937007874" top="0" bottom="0" header="0" footer="0"/>
  <pageSetup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NITA</dc:creator>
  <cp:keywords/>
  <dc:description/>
  <cp:lastModifiedBy>Livia</cp:lastModifiedBy>
  <cp:lastPrinted>2017-02-21T08:19:30Z</cp:lastPrinted>
  <dcterms:created xsi:type="dcterms:W3CDTF">2012-06-13T12:28:57Z</dcterms:created>
  <dcterms:modified xsi:type="dcterms:W3CDTF">2017-02-21T08:19:35Z</dcterms:modified>
  <cp:category/>
  <cp:version/>
  <cp:contentType/>
  <cp:contentStatus/>
</cp:coreProperties>
</file>